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defaultThemeVersion="166925"/>
  <xr:revisionPtr revIDLastSave="0" documentId="8_{30368597-2E3F-4E5C-ADC3-0402A83A89C4}" xr6:coauthVersionLast="45" xr6:coauthVersionMax="45" xr10:uidLastSave="{00000000-0000-0000-0000-000000000000}"/>
  <bookViews>
    <workbookView xWindow="-120" yWindow="-120" windowWidth="29040" windowHeight="15840" activeTab="3" xr2:uid="{00000000-000D-0000-FFFF-FFFF00000000}"/>
  </bookViews>
  <sheets>
    <sheet name="スタイル１" sheetId="1" r:id="rId1"/>
    <sheet name="スタイル２" sheetId="15" r:id="rId2"/>
    <sheet name="スタイル３" sheetId="19" r:id="rId3"/>
    <sheet name="手順" sheetId="8" r:id="rId4"/>
    <sheet name="プルダウンリスト" sheetId="2" r:id="rId5"/>
  </sheets>
  <externalReferences>
    <externalReference r:id="rId6"/>
  </externalReferences>
  <definedNames>
    <definedName name="JAS構造材" localSheetId="2">[1]プルダウンリスト!$A$2:$A$6</definedName>
    <definedName name="JAS構造材">プルダウンリスト!$A$2:$A$6</definedName>
    <definedName name="_xlnm.Print_Area" localSheetId="0">スタイル１!$A$1:$L$87</definedName>
    <definedName name="_xlnm.Print_Area" localSheetId="1">スタイル２!$A$1:$L$94</definedName>
    <definedName name="_xlnm.Print_Area" localSheetId="2">スタイル３!$A$1:$O$103</definedName>
    <definedName name="_xlnm.Print_Area" localSheetId="3">手順!$A$1:$Z$93</definedName>
    <definedName name="_xlnm.Print_Titles" localSheetId="1">スタイル２!$1:$1</definedName>
    <definedName name="その他林産物JAS">プルダウンリスト!$C$2:$C$21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 l="1"/>
  <c r="H14" i="19" l="1"/>
  <c r="E19" i="15"/>
  <c r="J93" i="19" l="1"/>
  <c r="J92" i="19"/>
  <c r="J94" i="19" s="1"/>
  <c r="J87" i="19"/>
  <c r="J88" i="19" s="1"/>
  <c r="J78" i="19"/>
  <c r="J65" i="19"/>
  <c r="J57" i="19"/>
  <c r="J48" i="19"/>
  <c r="F88" i="15"/>
  <c r="F87" i="15"/>
  <c r="F85" i="15"/>
  <c r="F86" i="15" s="1"/>
  <c r="F89" i="15" s="1"/>
  <c r="F84" i="15"/>
  <c r="F83" i="15"/>
  <c r="F79" i="15"/>
  <c r="F78" i="15"/>
  <c r="H69" i="15"/>
  <c r="H56" i="15"/>
  <c r="H48" i="15"/>
  <c r="H39" i="15"/>
  <c r="F80" i="1"/>
  <c r="F81" i="1" s="1"/>
  <c r="F78" i="1"/>
  <c r="F77" i="1"/>
  <c r="F79" i="1" s="1"/>
  <c r="F82" i="1" s="1"/>
  <c r="F72" i="1"/>
  <c r="F73" i="1" s="1"/>
  <c r="D86" i="1" s="1"/>
  <c r="H63" i="1"/>
  <c r="H50" i="1"/>
  <c r="H42" i="1"/>
  <c r="H33" i="1"/>
  <c r="I19" i="1"/>
  <c r="K19" i="1" s="1"/>
  <c r="H21" i="1"/>
  <c r="G21" i="1"/>
  <c r="F21" i="1"/>
  <c r="F12" i="1"/>
  <c r="F10" i="1"/>
  <c r="D93" i="15" l="1"/>
  <c r="I55" i="1"/>
  <c r="I13" i="19"/>
  <c r="I19" i="19"/>
  <c r="H11" i="19"/>
  <c r="I11" i="19"/>
  <c r="H33" i="19"/>
  <c r="H19" i="19"/>
  <c r="H13" i="19"/>
  <c r="E12" i="1"/>
  <c r="E10" i="1"/>
  <c r="J95" i="19" l="1"/>
  <c r="J96" i="19" s="1"/>
  <c r="J97" i="19" s="1"/>
  <c r="G101" i="19" s="1"/>
  <c r="K76" i="19"/>
  <c r="K74" i="19"/>
  <c r="K72" i="19"/>
  <c r="K70" i="19"/>
  <c r="L36" i="19"/>
  <c r="N36" i="19" s="1"/>
  <c r="L34" i="19"/>
  <c r="N34" i="19" s="1"/>
  <c r="K33" i="19"/>
  <c r="J33" i="19"/>
  <c r="I33" i="19"/>
  <c r="I37" i="19" s="1"/>
  <c r="L32" i="19"/>
  <c r="N32" i="19" s="1"/>
  <c r="L31" i="19"/>
  <c r="N31" i="19" s="1"/>
  <c r="L30" i="19"/>
  <c r="N30" i="19" s="1"/>
  <c r="L29" i="19"/>
  <c r="L33" i="19" s="1"/>
  <c r="K28" i="19"/>
  <c r="J28" i="19"/>
  <c r="I28" i="19"/>
  <c r="H28" i="19"/>
  <c r="H37" i="19" s="1"/>
  <c r="L27" i="19"/>
  <c r="N27" i="19" s="1"/>
  <c r="L26" i="19"/>
  <c r="N26" i="19" s="1"/>
  <c r="L25" i="19"/>
  <c r="N25" i="19" s="1"/>
  <c r="L24" i="19"/>
  <c r="N24" i="19" s="1"/>
  <c r="L23" i="19"/>
  <c r="N23" i="19" s="1"/>
  <c r="L22" i="19"/>
  <c r="L20" i="19"/>
  <c r="N20" i="19" s="1"/>
  <c r="K19" i="19"/>
  <c r="J19" i="19"/>
  <c r="L18" i="19"/>
  <c r="N18" i="19" s="1"/>
  <c r="L17" i="19"/>
  <c r="N17" i="19" s="1"/>
  <c r="L16" i="19"/>
  <c r="N16" i="19" s="1"/>
  <c r="L15" i="19"/>
  <c r="K13" i="19"/>
  <c r="J13" i="19"/>
  <c r="L12" i="19"/>
  <c r="N12" i="19" s="1"/>
  <c r="K11" i="19"/>
  <c r="J11" i="19"/>
  <c r="L10" i="19"/>
  <c r="N10" i="19" s="1"/>
  <c r="L9" i="19"/>
  <c r="N9" i="19" s="1"/>
  <c r="L8" i="19"/>
  <c r="N8" i="19" s="1"/>
  <c r="L7" i="19"/>
  <c r="L11" i="19" s="1"/>
  <c r="L6" i="19"/>
  <c r="L19" i="19" l="1"/>
  <c r="L28" i="19"/>
  <c r="L13" i="19"/>
  <c r="L37" i="19" s="1"/>
  <c r="N15" i="19"/>
  <c r="N19" i="19" s="1"/>
  <c r="N22" i="19"/>
  <c r="N28" i="19" s="1"/>
  <c r="J37" i="19"/>
  <c r="K37" i="19"/>
  <c r="N29" i="19"/>
  <c r="N33" i="19" s="1"/>
  <c r="N7" i="19"/>
  <c r="N6" i="19"/>
  <c r="N13" i="19" l="1"/>
  <c r="N37" i="19" s="1"/>
  <c r="N11" i="19"/>
  <c r="H16" i="15" l="1"/>
  <c r="G16" i="15"/>
  <c r="F16" i="15"/>
  <c r="E16" i="15"/>
  <c r="H10" i="15"/>
  <c r="G10" i="15"/>
  <c r="F10" i="15"/>
  <c r="E10" i="15"/>
  <c r="H10" i="1"/>
  <c r="G10" i="1"/>
  <c r="I61" i="15" l="1"/>
  <c r="I67" i="15"/>
  <c r="I65" i="15"/>
  <c r="I63" i="15"/>
  <c r="I61" i="1"/>
  <c r="I59" i="1"/>
  <c r="I57" i="1"/>
  <c r="K26" i="15"/>
  <c r="K25" i="15"/>
  <c r="K23" i="15"/>
  <c r="K21" i="15"/>
  <c r="K17" i="15"/>
  <c r="K15" i="15"/>
  <c r="K14" i="15"/>
  <c r="K12" i="15"/>
  <c r="K9" i="15"/>
  <c r="K8" i="15"/>
  <c r="K7" i="15"/>
  <c r="K5" i="15"/>
  <c r="I26" i="15"/>
  <c r="I25" i="15"/>
  <c r="I23" i="15"/>
  <c r="I22" i="15"/>
  <c r="K22" i="15" s="1"/>
  <c r="I21" i="15"/>
  <c r="I20" i="15"/>
  <c r="K20" i="15" s="1"/>
  <c r="I17" i="15"/>
  <c r="I15" i="15"/>
  <c r="I14" i="15"/>
  <c r="I13" i="15"/>
  <c r="K13" i="15" s="1"/>
  <c r="I12" i="15"/>
  <c r="I11" i="15"/>
  <c r="K11" i="15" s="1"/>
  <c r="I9" i="15"/>
  <c r="I8" i="15"/>
  <c r="I7" i="15"/>
  <c r="I6" i="15"/>
  <c r="K6" i="15" s="1"/>
  <c r="I5" i="15"/>
  <c r="K20" i="1"/>
  <c r="K21" i="1" s="1"/>
  <c r="I15" i="1"/>
  <c r="K15" i="1" s="1"/>
  <c r="I20" i="1"/>
  <c r="I21" i="1" s="1"/>
  <c r="I17" i="1"/>
  <c r="K17" i="1" s="1"/>
  <c r="I16" i="1"/>
  <c r="K16" i="1" s="1"/>
  <c r="I14" i="1"/>
  <c r="K14" i="1" s="1"/>
  <c r="I11" i="1"/>
  <c r="K11" i="1" s="1"/>
  <c r="I9" i="1"/>
  <c r="K9" i="1" s="1"/>
  <c r="I8" i="1"/>
  <c r="K8" i="1" s="1"/>
  <c r="I7" i="1"/>
  <c r="I6" i="1"/>
  <c r="K6" i="1" s="1"/>
  <c r="I5" i="1"/>
  <c r="K5" i="1" s="1"/>
  <c r="K16" i="15" l="1"/>
  <c r="K10" i="15"/>
  <c r="I10" i="15"/>
  <c r="K18" i="15"/>
  <c r="I16" i="15"/>
  <c r="K7" i="1"/>
  <c r="K10" i="1" s="1"/>
  <c r="I10" i="1"/>
  <c r="E24" i="15" l="1"/>
  <c r="K27" i="15"/>
  <c r="I27" i="15"/>
  <c r="H27" i="15"/>
  <c r="G27" i="15"/>
  <c r="F27" i="15"/>
  <c r="E27" i="15"/>
  <c r="K24" i="15"/>
  <c r="I24" i="15"/>
  <c r="H24" i="15"/>
  <c r="G24" i="15"/>
  <c r="F24" i="15"/>
  <c r="I18" i="15"/>
  <c r="H18" i="15"/>
  <c r="G18" i="15"/>
  <c r="F18" i="15"/>
  <c r="E18" i="15"/>
  <c r="H28" i="15" l="1"/>
  <c r="I28" i="15"/>
  <c r="G28" i="15"/>
  <c r="F28" i="15"/>
  <c r="K28" i="15"/>
  <c r="E28" i="15"/>
  <c r="E18" i="1" l="1"/>
  <c r="G18" i="1" l="1"/>
  <c r="H18" i="1"/>
  <c r="I18" i="1"/>
  <c r="K18" i="1"/>
  <c r="F18" i="1"/>
  <c r="K12" i="1"/>
  <c r="I12" i="1"/>
  <c r="H12" i="1"/>
  <c r="G12" i="1"/>
  <c r="E21" i="1"/>
  <c r="E22" i="1" l="1"/>
  <c r="G22" i="1"/>
  <c r="H22" i="1"/>
  <c r="K22" i="1"/>
  <c r="I22" i="1"/>
  <c r="F22" i="1"/>
</calcChain>
</file>

<file path=xl/sharedStrings.xml><?xml version="1.0" encoding="utf-8"?>
<sst xmlns="http://schemas.openxmlformats.org/spreadsheetml/2006/main" count="603" uniqueCount="233">
  <si>
    <t>番号</t>
    <rPh sb="0" eb="2">
      <t>バンゴウ</t>
    </rPh>
    <phoneticPr fontId="1"/>
  </si>
  <si>
    <t>単価区分</t>
    <rPh sb="0" eb="2">
      <t>タンカ</t>
    </rPh>
    <rPh sb="2" eb="4">
      <t>クブン</t>
    </rPh>
    <phoneticPr fontId="1"/>
  </si>
  <si>
    <t>JAS構造材</t>
  </si>
  <si>
    <t>その他林産物JAS</t>
  </si>
  <si>
    <t>=indirect()</t>
    <phoneticPr fontId="1"/>
  </si>
  <si>
    <t>単価区分</t>
    <rPh sb="0" eb="2">
      <t>タンカ</t>
    </rPh>
    <rPh sb="2" eb="4">
      <t>クブン</t>
    </rPh>
    <phoneticPr fontId="1"/>
  </si>
  <si>
    <t>JAS構造材</t>
    <rPh sb="3" eb="6">
      <t>コウゾウザイ</t>
    </rPh>
    <phoneticPr fontId="1"/>
  </si>
  <si>
    <t>機械等級区分構造用製材</t>
    <rPh sb="0" eb="4">
      <t>キカイ</t>
    </rPh>
    <rPh sb="4" eb="6">
      <t>クブン</t>
    </rPh>
    <rPh sb="6" eb="9">
      <t>コウゾウヨウ</t>
    </rPh>
    <rPh sb="9" eb="11">
      <t>セイザイ</t>
    </rPh>
    <phoneticPr fontId="1"/>
  </si>
  <si>
    <t>直交集成板（CLT)</t>
    <rPh sb="0" eb="5">
      <t>チョッコウシュウセイバン</t>
    </rPh>
    <phoneticPr fontId="1"/>
  </si>
  <si>
    <t>構造用単板積層材（LVL）</t>
    <rPh sb="0" eb="3">
      <t>コウゾウヨウ</t>
    </rPh>
    <rPh sb="3" eb="8">
      <t>タンバンセキソウザイ</t>
    </rPh>
    <phoneticPr fontId="1"/>
  </si>
  <si>
    <t>その他林産物JAS</t>
    <rPh sb="2" eb="3">
      <t>タ</t>
    </rPh>
    <rPh sb="3" eb="6">
      <t>リンサン</t>
    </rPh>
    <phoneticPr fontId="1"/>
  </si>
  <si>
    <t>目視等級区分構造用製材（グリーン材）</t>
    <rPh sb="0" eb="2">
      <t>モクシ</t>
    </rPh>
    <rPh sb="2" eb="6">
      <t>トウキュウクブン</t>
    </rPh>
    <rPh sb="6" eb="11">
      <t>コウゾウヨウセイザイ</t>
    </rPh>
    <rPh sb="16" eb="17">
      <t>ザイ</t>
    </rPh>
    <phoneticPr fontId="1"/>
  </si>
  <si>
    <t>造作用製材</t>
    <rPh sb="0" eb="2">
      <t>ゾウサク</t>
    </rPh>
    <rPh sb="2" eb="3">
      <t>ヨウ</t>
    </rPh>
    <rPh sb="3" eb="5">
      <t>セイザイ</t>
    </rPh>
    <phoneticPr fontId="1"/>
  </si>
  <si>
    <t>下地用製材</t>
    <rPh sb="0" eb="3">
      <t>シタジヨウ</t>
    </rPh>
    <rPh sb="3" eb="5">
      <t>セイザイ</t>
    </rPh>
    <phoneticPr fontId="1"/>
  </si>
  <si>
    <t>その他</t>
    <rPh sb="2" eb="3">
      <t>タ</t>
    </rPh>
    <phoneticPr fontId="1"/>
  </si>
  <si>
    <t>製材：その他</t>
    <rPh sb="0" eb="2">
      <t>セイザイ</t>
    </rPh>
    <rPh sb="5" eb="6">
      <t>タ</t>
    </rPh>
    <phoneticPr fontId="1"/>
  </si>
  <si>
    <t>造作用集成材</t>
    <rPh sb="0" eb="2">
      <t>ゾウサク</t>
    </rPh>
    <rPh sb="2" eb="3">
      <t>ヨウ</t>
    </rPh>
    <rPh sb="3" eb="6">
      <t>シュウセイザイ</t>
    </rPh>
    <phoneticPr fontId="1"/>
  </si>
  <si>
    <t>構造用集成材（小断面）</t>
    <rPh sb="0" eb="6">
      <t>コウゾウヨウシュウセイザイ</t>
    </rPh>
    <rPh sb="7" eb="8">
      <t>ショウ</t>
    </rPh>
    <rPh sb="8" eb="10">
      <t>ダンメン</t>
    </rPh>
    <phoneticPr fontId="1"/>
  </si>
  <si>
    <t>造作用LVL</t>
    <rPh sb="0" eb="2">
      <t>ゾウサク</t>
    </rPh>
    <rPh sb="2" eb="3">
      <t>ヨウ</t>
    </rPh>
    <phoneticPr fontId="1"/>
  </si>
  <si>
    <t>構造用パネル（OSB）</t>
    <rPh sb="0" eb="3">
      <t>コウゾウヨウ</t>
    </rPh>
    <phoneticPr fontId="1"/>
  </si>
  <si>
    <t>構造用合板</t>
    <rPh sb="0" eb="3">
      <t>コウゾウヨウ</t>
    </rPh>
    <rPh sb="3" eb="5">
      <t>ゴウハン</t>
    </rPh>
    <phoneticPr fontId="1"/>
  </si>
  <si>
    <t>普通合板</t>
    <rPh sb="0" eb="4">
      <t>フツウゴウハン</t>
    </rPh>
    <phoneticPr fontId="1"/>
  </si>
  <si>
    <t>合板：その他</t>
    <rPh sb="0" eb="2">
      <t>ゴウハン</t>
    </rPh>
    <rPh sb="5" eb="6">
      <t>ホカ</t>
    </rPh>
    <phoneticPr fontId="1"/>
  </si>
  <si>
    <t>フローリング</t>
    <phoneticPr fontId="1"/>
  </si>
  <si>
    <t>加工項目</t>
    <rPh sb="0" eb="2">
      <t>カコウ</t>
    </rPh>
    <rPh sb="2" eb="4">
      <t>コウモク</t>
    </rPh>
    <phoneticPr fontId="1"/>
  </si>
  <si>
    <t>運搬費項目</t>
    <rPh sb="0" eb="3">
      <t>ウンパンヒ</t>
    </rPh>
    <rPh sb="3" eb="5">
      <t>コウモク</t>
    </rPh>
    <phoneticPr fontId="1"/>
  </si>
  <si>
    <t>小計</t>
    <rPh sb="0" eb="2">
      <t>ショウケイ</t>
    </rPh>
    <phoneticPr fontId="1"/>
  </si>
  <si>
    <t>※機械等級区分構造用製材</t>
    <rPh sb="1" eb="5">
      <t>キカイ</t>
    </rPh>
    <rPh sb="5" eb="7">
      <t>クブン</t>
    </rPh>
    <rPh sb="7" eb="10">
      <t>コウゾウヨウ</t>
    </rPh>
    <rPh sb="10" eb="12">
      <t>セイザイ</t>
    </rPh>
    <phoneticPr fontId="1"/>
  </si>
  <si>
    <t>※２×４工法構造用製材</t>
    <rPh sb="4" eb="6">
      <t>コウホウ</t>
    </rPh>
    <rPh sb="6" eb="11">
      <t>コウゾウヨウセイザイ</t>
    </rPh>
    <phoneticPr fontId="1"/>
  </si>
  <si>
    <t>※構造用集成材（中断面以上）</t>
    <rPh sb="1" eb="7">
      <t>コウゾウヨウシュウセイザイ</t>
    </rPh>
    <rPh sb="8" eb="10">
      <t>チュウダン</t>
    </rPh>
    <rPh sb="10" eb="11">
      <t>メン</t>
    </rPh>
    <rPh sb="11" eb="13">
      <t>イジョウ</t>
    </rPh>
    <phoneticPr fontId="1"/>
  </si>
  <si>
    <t>※直交集成板（CLT)</t>
    <rPh sb="1" eb="6">
      <t>チョッコウシュウセイバン</t>
    </rPh>
    <phoneticPr fontId="1"/>
  </si>
  <si>
    <t>※構造用LVL</t>
    <rPh sb="1" eb="4">
      <t>コウゾウヨウ</t>
    </rPh>
    <phoneticPr fontId="1"/>
  </si>
  <si>
    <t>助成対象外の林産物JAS</t>
    <rPh sb="0" eb="4">
      <t>ジョセイタイショウ</t>
    </rPh>
    <rPh sb="4" eb="5">
      <t>ソト</t>
    </rPh>
    <rPh sb="6" eb="9">
      <t>リンサンブツ</t>
    </rPh>
    <phoneticPr fontId="1"/>
  </si>
  <si>
    <t>林産物JAS以外の木材</t>
    <rPh sb="0" eb="3">
      <t>リンサ</t>
    </rPh>
    <rPh sb="6" eb="8">
      <t>イガイ</t>
    </rPh>
    <rPh sb="9" eb="11">
      <t>モクザイ</t>
    </rPh>
    <phoneticPr fontId="1"/>
  </si>
  <si>
    <t>プルダウンで選択</t>
    <rPh sb="6" eb="8">
      <t>センタク</t>
    </rPh>
    <phoneticPr fontId="1"/>
  </si>
  <si>
    <t>助成対象外の木材</t>
    <rPh sb="0" eb="2">
      <t>ジョセイ</t>
    </rPh>
    <rPh sb="2" eb="5">
      <t>タイショウガイ</t>
    </rPh>
    <phoneticPr fontId="1"/>
  </si>
  <si>
    <t>調達費算出シート　　記入手順書</t>
    <rPh sb="0" eb="2">
      <t>チョウタツ</t>
    </rPh>
    <rPh sb="2" eb="3">
      <t>ヒ</t>
    </rPh>
    <rPh sb="3" eb="5">
      <t>サンシュツ</t>
    </rPh>
    <rPh sb="10" eb="12">
      <t>キニュウ</t>
    </rPh>
    <rPh sb="12" eb="15">
      <t>テジュンショ</t>
    </rPh>
    <phoneticPr fontId="1"/>
  </si>
  <si>
    <t>記入前の注意点</t>
    <rPh sb="0" eb="2">
      <t>キニュウ</t>
    </rPh>
    <rPh sb="2" eb="3">
      <t>マエ</t>
    </rPh>
    <rPh sb="4" eb="7">
      <t>チュウイテン</t>
    </rPh>
    <phoneticPr fontId="1"/>
  </si>
  <si>
    <t>□</t>
    <phoneticPr fontId="1"/>
  </si>
  <si>
    <t>調達費として、間違いがないように記入すること</t>
    <rPh sb="0" eb="2">
      <t>チョウタツ</t>
    </rPh>
    <rPh sb="2" eb="3">
      <t>ヒ</t>
    </rPh>
    <rPh sb="7" eb="9">
      <t>マチガ</t>
    </rPh>
    <rPh sb="16" eb="18">
      <t>キニュウ</t>
    </rPh>
    <phoneticPr fontId="1"/>
  </si>
  <si>
    <t>その他林産物JASについては、JAS品目区分をプルダウンで選択する</t>
    <rPh sb="2" eb="6">
      <t>タ</t>
    </rPh>
    <rPh sb="18" eb="20">
      <t>ヒンモク</t>
    </rPh>
    <rPh sb="20" eb="22">
      <t>クブン</t>
    </rPh>
    <rPh sb="29" eb="31">
      <t>センタク</t>
    </rPh>
    <phoneticPr fontId="1"/>
  </si>
  <si>
    <t>プルダウン：セルを選択したときにセルの右側に出るマークをクリックすると</t>
    <rPh sb="9" eb="11">
      <t>センタク</t>
    </rPh>
    <rPh sb="19" eb="21">
      <t>ミギガワ</t>
    </rPh>
    <rPh sb="22" eb="23">
      <t>デ</t>
    </rPh>
    <phoneticPr fontId="1"/>
  </si>
  <si>
    <t>選択リストが出てくるので、そこから選択する。</t>
    <rPh sb="0" eb="2">
      <t>センタク</t>
    </rPh>
    <phoneticPr fontId="1"/>
  </si>
  <si>
    <t>・</t>
    <phoneticPr fontId="1"/>
  </si>
  <si>
    <t>矛盾点、不明点等については事務局から問い合わせる可能性があることを承認すること</t>
    <rPh sb="0" eb="3">
      <t>ムジュンテン</t>
    </rPh>
    <rPh sb="4" eb="7">
      <t>フメイテン</t>
    </rPh>
    <rPh sb="7" eb="8">
      <t>ナド</t>
    </rPh>
    <rPh sb="13" eb="16">
      <t>ジムキョク</t>
    </rPh>
    <rPh sb="18" eb="19">
      <t>ト</t>
    </rPh>
    <rPh sb="20" eb="21">
      <t>ア</t>
    </rPh>
    <rPh sb="24" eb="27">
      <t>カノウセイ</t>
    </rPh>
    <rPh sb="33" eb="35">
      <t>ショウニン</t>
    </rPh>
    <phoneticPr fontId="1"/>
  </si>
  <si>
    <t>非住宅部分（対象）</t>
    <rPh sb="0" eb="3">
      <t>ヒジュウタク</t>
    </rPh>
    <rPh sb="3" eb="5">
      <t>ブブン</t>
    </rPh>
    <rPh sb="6" eb="8">
      <t>タイショウ</t>
    </rPh>
    <phoneticPr fontId="1"/>
  </si>
  <si>
    <t>住宅部分（対象外）</t>
    <rPh sb="0" eb="2">
      <t>ジュウタク</t>
    </rPh>
    <rPh sb="2" eb="4">
      <t>ブブン</t>
    </rPh>
    <rPh sb="5" eb="8">
      <t>タイショウガイ</t>
    </rPh>
    <phoneticPr fontId="1"/>
  </si>
  <si>
    <t>合計</t>
    <rPh sb="0" eb="2">
      <t>ゴウケイ</t>
    </rPh>
    <phoneticPr fontId="1"/>
  </si>
  <si>
    <t>加工費を記入する</t>
    <rPh sb="0" eb="3">
      <t>カコウヒ</t>
    </rPh>
    <rPh sb="4" eb="6">
      <t>キニュウ</t>
    </rPh>
    <phoneticPr fontId="1"/>
  </si>
  <si>
    <t>計算式　</t>
    <rPh sb="0" eb="2">
      <t>ケイサン</t>
    </rPh>
    <rPh sb="2" eb="3">
      <t>シキ</t>
    </rPh>
    <phoneticPr fontId="1"/>
  </si>
  <si>
    <t>運搬費を記入する</t>
    <rPh sb="0" eb="3">
      <t>ウンパンヒ</t>
    </rPh>
    <rPh sb="4" eb="6">
      <t>キニュウ</t>
    </rPh>
    <phoneticPr fontId="1"/>
  </si>
  <si>
    <t>その他林産物JAS小計</t>
    <rPh sb="2" eb="3">
      <t>タ</t>
    </rPh>
    <rPh sb="3" eb="6">
      <t>リンサン</t>
    </rPh>
    <rPh sb="9" eb="11">
      <t>ショウケイ</t>
    </rPh>
    <phoneticPr fontId="1"/>
  </si>
  <si>
    <t>助成対象外の木材小計</t>
    <rPh sb="0" eb="2">
      <t>ジョセイ</t>
    </rPh>
    <rPh sb="2" eb="5">
      <t>タイショウガイ</t>
    </rPh>
    <rPh sb="6" eb="8">
      <t>モクザイ</t>
    </rPh>
    <rPh sb="8" eb="10">
      <t>ショウケイ</t>
    </rPh>
    <phoneticPr fontId="1"/>
  </si>
  <si>
    <t>計算式</t>
    <rPh sb="0" eb="3">
      <t>ケイサンシキ</t>
    </rPh>
    <phoneticPr fontId="1"/>
  </si>
  <si>
    <t>・</t>
    <phoneticPr fontId="1"/>
  </si>
  <si>
    <t>※足りない行は増やす</t>
    <rPh sb="1" eb="2">
      <t>タ</t>
    </rPh>
    <rPh sb="5" eb="6">
      <t>ギョウ</t>
    </rPh>
    <rPh sb="7" eb="8">
      <t>フ</t>
    </rPh>
    <phoneticPr fontId="1"/>
  </si>
  <si>
    <t>※材料を現場まで運ぶ費用を運搬費とし、２×４やCLT等を設置、施工する費用は工事費となるため含まない</t>
    <rPh sb="1" eb="3">
      <t>ザイリョウ</t>
    </rPh>
    <rPh sb="4" eb="6">
      <t>ゲンバ</t>
    </rPh>
    <rPh sb="8" eb="9">
      <t>ハコ</t>
    </rPh>
    <rPh sb="10" eb="12">
      <t>ヒヨウ</t>
    </rPh>
    <rPh sb="13" eb="15">
      <t>ウンパン</t>
    </rPh>
    <rPh sb="15" eb="16">
      <t>ヒ</t>
    </rPh>
    <rPh sb="26" eb="27">
      <t>ナド</t>
    </rPh>
    <rPh sb="28" eb="30">
      <t>セッチ</t>
    </rPh>
    <rPh sb="31" eb="33">
      <t>セコウ</t>
    </rPh>
    <rPh sb="35" eb="37">
      <t>ヒヨウ</t>
    </rPh>
    <rPh sb="38" eb="41">
      <t>コウジヒ</t>
    </rPh>
    <rPh sb="46" eb="47">
      <t>フク</t>
    </rPh>
    <phoneticPr fontId="1"/>
  </si>
  <si>
    <t>調達先
（調達先別に行を分ける）</t>
    <rPh sb="0" eb="3">
      <t>チョウタツサキ</t>
    </rPh>
    <rPh sb="5" eb="8">
      <t>チョウタツサキ</t>
    </rPh>
    <rPh sb="8" eb="9">
      <t>ベツ</t>
    </rPh>
    <rPh sb="10" eb="11">
      <t>ギョウ</t>
    </rPh>
    <rPh sb="12" eb="13">
      <t>ワ</t>
    </rPh>
    <phoneticPr fontId="1"/>
  </si>
  <si>
    <t>JAS構造材</t>
    <rPh sb="3" eb="6">
      <t>コウゾウザイ</t>
    </rPh>
    <phoneticPr fontId="1"/>
  </si>
  <si>
    <t>材積</t>
    <rPh sb="0" eb="2">
      <t>ザイセキ</t>
    </rPh>
    <phoneticPr fontId="1"/>
  </si>
  <si>
    <t>（１）</t>
    <phoneticPr fontId="1"/>
  </si>
  <si>
    <t>（２）</t>
  </si>
  <si>
    <t>（２）</t>
    <phoneticPr fontId="1"/>
  </si>
  <si>
    <t>（３）</t>
  </si>
  <si>
    <t>（４）</t>
  </si>
  <si>
    <t>(1)+(3)</t>
    <phoneticPr fontId="1"/>
  </si>
  <si>
    <t>単価区分</t>
    <rPh sb="0" eb="2">
      <t>タンカ</t>
    </rPh>
    <rPh sb="2" eb="4">
      <t>クブン</t>
    </rPh>
    <phoneticPr fontId="1"/>
  </si>
  <si>
    <t>事業申請時の助成予定額（１，２を比較して低い方の金額）</t>
    <rPh sb="0" eb="2">
      <t>ジギョウ</t>
    </rPh>
    <rPh sb="2" eb="4">
      <t>シンセイ</t>
    </rPh>
    <rPh sb="4" eb="5">
      <t>トキ</t>
    </rPh>
    <rPh sb="6" eb="8">
      <t>ジョセイ</t>
    </rPh>
    <rPh sb="8" eb="10">
      <t>ヨテイ</t>
    </rPh>
    <rPh sb="10" eb="11">
      <t>ガク</t>
    </rPh>
    <rPh sb="16" eb="18">
      <t>ヒカク</t>
    </rPh>
    <rPh sb="20" eb="21">
      <t>ヒク</t>
    </rPh>
    <rPh sb="22" eb="23">
      <t>ホウ</t>
    </rPh>
    <rPh sb="24" eb="26">
      <t>キンガク</t>
    </rPh>
    <phoneticPr fontId="1"/>
  </si>
  <si>
    <t>円</t>
    <rPh sb="0" eb="1">
      <t>エン</t>
    </rPh>
    <phoneticPr fontId="1"/>
  </si>
  <si>
    <t>上記（単価区分5万円の木材）計</t>
    <rPh sb="0" eb="2">
      <t>ジョウキ</t>
    </rPh>
    <rPh sb="3" eb="5">
      <t>タンカ</t>
    </rPh>
    <rPh sb="5" eb="7">
      <t>クブン</t>
    </rPh>
    <rPh sb="8" eb="9">
      <t>マン</t>
    </rPh>
    <rPh sb="9" eb="10">
      <t>エン</t>
    </rPh>
    <rPh sb="11" eb="13">
      <t>モクザイ</t>
    </rPh>
    <rPh sb="14" eb="15">
      <t>ケイ</t>
    </rPh>
    <phoneticPr fontId="1"/>
  </si>
  <si>
    <t>JAS構造材小計（単価区分5万円の木材+CLT）</t>
    <rPh sb="3" eb="6">
      <t>コウゾウザイ</t>
    </rPh>
    <rPh sb="6" eb="8">
      <t>ショウケイ</t>
    </rPh>
    <rPh sb="9" eb="11">
      <t>タンカ</t>
    </rPh>
    <rPh sb="11" eb="13">
      <t>クブン</t>
    </rPh>
    <rPh sb="14" eb="15">
      <t>マン</t>
    </rPh>
    <rPh sb="15" eb="16">
      <t>エン</t>
    </rPh>
    <rPh sb="17" eb="19">
      <t>モクザイ</t>
    </rPh>
    <phoneticPr fontId="1"/>
  </si>
  <si>
    <t>番号</t>
    <rPh sb="0" eb="2">
      <t>バンゴウ</t>
    </rPh>
    <phoneticPr fontId="1"/>
  </si>
  <si>
    <t>内容</t>
    <rPh sb="0" eb="2">
      <t>ナイヨウ</t>
    </rPh>
    <phoneticPr fontId="1"/>
  </si>
  <si>
    <t>A3で印刷</t>
    <rPh sb="3" eb="5">
      <t>インサツ</t>
    </rPh>
    <phoneticPr fontId="1"/>
  </si>
  <si>
    <t>上記（単価区分10万円の木材）計</t>
    <rPh sb="0" eb="2">
      <t>ジョウキ</t>
    </rPh>
    <rPh sb="3" eb="5">
      <t>タンカ</t>
    </rPh>
    <rPh sb="5" eb="7">
      <t>クブン</t>
    </rPh>
    <rPh sb="9" eb="10">
      <t>マン</t>
    </rPh>
    <rPh sb="10" eb="11">
      <t>エン</t>
    </rPh>
    <rPh sb="12" eb="14">
      <t>モクザイ</t>
    </rPh>
    <rPh sb="15" eb="16">
      <t>ケイ</t>
    </rPh>
    <phoneticPr fontId="1"/>
  </si>
  <si>
    <t>JAS構造材（単価区分5万円、10万円の木材+CLT）小計</t>
    <rPh sb="3" eb="6">
      <t>コウゾウザイ</t>
    </rPh>
    <rPh sb="7" eb="9">
      <t>タンカ</t>
    </rPh>
    <rPh sb="9" eb="11">
      <t>クブン</t>
    </rPh>
    <rPh sb="12" eb="13">
      <t>マン</t>
    </rPh>
    <rPh sb="13" eb="14">
      <t>エン</t>
    </rPh>
    <rPh sb="17" eb="18">
      <t>マン</t>
    </rPh>
    <rPh sb="18" eb="19">
      <t>エン</t>
    </rPh>
    <rPh sb="20" eb="22">
      <t>モクザイ</t>
    </rPh>
    <phoneticPr fontId="1"/>
  </si>
  <si>
    <t>JAS構造材</t>
    <phoneticPr fontId="1"/>
  </si>
  <si>
    <t>※加工費は木材の部材を直接加工する費用とし、プレカット加工図作成等の諸費用は含まないものとする</t>
    <rPh sb="1" eb="4">
      <t>カコウヒ</t>
    </rPh>
    <rPh sb="5" eb="7">
      <t>モクザイ</t>
    </rPh>
    <rPh sb="8" eb="10">
      <t>ブザイ</t>
    </rPh>
    <rPh sb="11" eb="13">
      <t>チョクセツ</t>
    </rPh>
    <rPh sb="13" eb="15">
      <t>カコウ</t>
    </rPh>
    <rPh sb="17" eb="19">
      <t>ヒヨウ</t>
    </rPh>
    <rPh sb="27" eb="30">
      <t>カコウズ</t>
    </rPh>
    <rPh sb="30" eb="32">
      <t>サクセイ</t>
    </rPh>
    <rPh sb="32" eb="33">
      <t>ナド</t>
    </rPh>
    <rPh sb="34" eb="35">
      <t>ショ</t>
    </rPh>
    <rPh sb="35" eb="37">
      <t>ヒヨウ</t>
    </rPh>
    <rPh sb="38" eb="39">
      <t>フク</t>
    </rPh>
    <phoneticPr fontId="1"/>
  </si>
  <si>
    <t>※玉掛け費等も除く</t>
    <rPh sb="1" eb="3">
      <t>タマガ</t>
    </rPh>
    <rPh sb="4" eb="5">
      <t>ヒ</t>
    </rPh>
    <rPh sb="5" eb="6">
      <t>ナド</t>
    </rPh>
    <rPh sb="7" eb="8">
      <t>ノゾ</t>
    </rPh>
    <phoneticPr fontId="1"/>
  </si>
  <si>
    <t>その他林産物JAS 予定調達費小計</t>
    <rPh sb="2" eb="9">
      <t>タ</t>
    </rPh>
    <rPh sb="10" eb="12">
      <t>ヨテイ</t>
    </rPh>
    <rPh sb="12" eb="14">
      <t>チョウタツ</t>
    </rPh>
    <rPh sb="14" eb="15">
      <t>ヒ</t>
    </rPh>
    <rPh sb="15" eb="17">
      <t>ショウケイ</t>
    </rPh>
    <phoneticPr fontId="1"/>
  </si>
  <si>
    <t>見積書の明細から、JASの品目区分別に集計し、その金額を記入する</t>
    <rPh sb="4" eb="6">
      <t>メイサイ</t>
    </rPh>
    <rPh sb="13" eb="15">
      <t>ヒンモク</t>
    </rPh>
    <rPh sb="15" eb="17">
      <t>クブン</t>
    </rPh>
    <rPh sb="17" eb="18">
      <t>ベツ</t>
    </rPh>
    <rPh sb="19" eb="21">
      <t>シュウケイ</t>
    </rPh>
    <rPh sb="25" eb="27">
      <t>キンガク</t>
    </rPh>
    <rPh sb="28" eb="30">
      <t>キニュウ</t>
    </rPh>
    <phoneticPr fontId="1"/>
  </si>
  <si>
    <t>調達先毎に記入する</t>
    <rPh sb="3" eb="4">
      <t>ゴト</t>
    </rPh>
    <rPh sb="5" eb="7">
      <t>キニュウ</t>
    </rPh>
    <phoneticPr fontId="1"/>
  </si>
  <si>
    <t>記入する順番</t>
    <rPh sb="0" eb="2">
      <t>キニュウ</t>
    </rPh>
    <rPh sb="4" eb="6">
      <t>ジュンバン</t>
    </rPh>
    <phoneticPr fontId="1"/>
  </si>
  <si>
    <t>調達先</t>
    <rPh sb="0" eb="3">
      <t>チョウタツサキ</t>
    </rPh>
    <phoneticPr fontId="1"/>
  </si>
  <si>
    <t>調達先</t>
    <rPh sb="0" eb="3">
      <t>チョウタツサキ</t>
    </rPh>
    <phoneticPr fontId="1"/>
  </si>
  <si>
    <t>ア．加工費</t>
    <rPh sb="2" eb="5">
      <t>カコウヒ</t>
    </rPh>
    <phoneticPr fontId="1"/>
  </si>
  <si>
    <t>イ．運搬費</t>
    <rPh sb="2" eb="5">
      <t>ウンパンヒ</t>
    </rPh>
    <phoneticPr fontId="1"/>
  </si>
  <si>
    <r>
      <t xml:space="preserve">助成の区分
</t>
    </r>
    <r>
      <rPr>
        <sz val="10"/>
        <color theme="1"/>
        <rFont val="游ゴシック"/>
        <family val="3"/>
        <charset val="128"/>
        <scheme val="minor"/>
      </rPr>
      <t>※１</t>
    </r>
    <rPh sb="0" eb="2">
      <t>ジョセイ</t>
    </rPh>
    <rPh sb="3" eb="5">
      <t>クブン</t>
    </rPh>
    <phoneticPr fontId="1"/>
  </si>
  <si>
    <r>
      <t xml:space="preserve">単価区分
</t>
    </r>
    <r>
      <rPr>
        <sz val="10"/>
        <color theme="1"/>
        <rFont val="游ゴシック"/>
        <family val="3"/>
        <charset val="128"/>
        <scheme val="minor"/>
      </rPr>
      <t>※１</t>
    </r>
    <rPh sb="0" eb="2">
      <t>タンカ</t>
    </rPh>
    <rPh sb="2" eb="4">
      <t>クブン</t>
    </rPh>
    <phoneticPr fontId="1"/>
  </si>
  <si>
    <t>※１　足りない行を増やした時、必ず助成の区分と単価区分を記入する</t>
    <rPh sb="3" eb="4">
      <t>タ</t>
    </rPh>
    <rPh sb="7" eb="8">
      <t>ギョウ</t>
    </rPh>
    <rPh sb="9" eb="10">
      <t>フ</t>
    </rPh>
    <rPh sb="13" eb="14">
      <t>トキ</t>
    </rPh>
    <rPh sb="15" eb="16">
      <t>カナラ</t>
    </rPh>
    <rPh sb="17" eb="19">
      <t>ジョセイ</t>
    </rPh>
    <rPh sb="20" eb="22">
      <t>クブン</t>
    </rPh>
    <rPh sb="23" eb="25">
      <t>タンカ</t>
    </rPh>
    <rPh sb="25" eb="27">
      <t>クブン</t>
    </rPh>
    <rPh sb="28" eb="30">
      <t>キニュウ</t>
    </rPh>
    <phoneticPr fontId="1"/>
  </si>
  <si>
    <t>全ての項目について</t>
    <rPh sb="0" eb="1">
      <t>スベ</t>
    </rPh>
    <rPh sb="3" eb="5">
      <t>コウモク</t>
    </rPh>
    <phoneticPr fontId="1"/>
  </si>
  <si>
    <t>・</t>
    <phoneticPr fontId="1"/>
  </si>
  <si>
    <t>JAS構造材の行は削除しない</t>
    <rPh sb="3" eb="6">
      <t>コウゾウザイ</t>
    </rPh>
    <rPh sb="7" eb="8">
      <t>ギョウ</t>
    </rPh>
    <rPh sb="9" eb="11">
      <t>サクジョ</t>
    </rPh>
    <phoneticPr fontId="1"/>
  </si>
  <si>
    <t>記入の順序について</t>
    <rPh sb="0" eb="2">
      <t>キニュウ</t>
    </rPh>
    <rPh sb="3" eb="5">
      <t>ジュンジョ</t>
    </rPh>
    <phoneticPr fontId="1"/>
  </si>
  <si>
    <t>JAS品目区分が同じで調達先が２つ以上ある場合、調達費毎に行を増やして記入する</t>
    <rPh sb="3" eb="5">
      <t>ヒンモク</t>
    </rPh>
    <rPh sb="5" eb="7">
      <t>クブン</t>
    </rPh>
    <rPh sb="8" eb="9">
      <t>オナ</t>
    </rPh>
    <rPh sb="11" eb="14">
      <t>チョウタツサキ</t>
    </rPh>
    <rPh sb="17" eb="19">
      <t>イジョウ</t>
    </rPh>
    <rPh sb="21" eb="23">
      <t>バアイ</t>
    </rPh>
    <rPh sb="24" eb="26">
      <t>チョウタツ</t>
    </rPh>
    <rPh sb="26" eb="27">
      <t>ヒ</t>
    </rPh>
    <rPh sb="27" eb="28">
      <t>ゴト</t>
    </rPh>
    <rPh sb="29" eb="30">
      <t>ギョウ</t>
    </rPh>
    <rPh sb="31" eb="32">
      <t>フ</t>
    </rPh>
    <rPh sb="35" eb="37">
      <t>キニュウ</t>
    </rPh>
    <phoneticPr fontId="1"/>
  </si>
  <si>
    <t>その加工項目の対象となる木材の合計材積</t>
    <rPh sb="2" eb="4">
      <t>カコウ</t>
    </rPh>
    <rPh sb="4" eb="6">
      <t>コウモク</t>
    </rPh>
    <phoneticPr fontId="1"/>
  </si>
  <si>
    <t>表１に記入された行ごとの材積</t>
    <rPh sb="0" eb="1">
      <t>ヒョウ</t>
    </rPh>
    <rPh sb="8" eb="9">
      <t>ギョウ</t>
    </rPh>
    <phoneticPr fontId="1"/>
  </si>
  <si>
    <t>他（対象外）項目</t>
    <rPh sb="0" eb="1">
      <t>ホカ</t>
    </rPh>
    <rPh sb="2" eb="5">
      <t>タイショウガイ</t>
    </rPh>
    <rPh sb="6" eb="8">
      <t>コウモク</t>
    </rPh>
    <phoneticPr fontId="1"/>
  </si>
  <si>
    <t>木材に関わる費用以外で同じ見積書に書かれている項目、金額を記入する</t>
    <rPh sb="0" eb="2">
      <t>モクザイ</t>
    </rPh>
    <rPh sb="3" eb="4">
      <t>カカ</t>
    </rPh>
    <rPh sb="6" eb="8">
      <t>ヒヨウ</t>
    </rPh>
    <rPh sb="8" eb="10">
      <t>イガイ</t>
    </rPh>
    <rPh sb="11" eb="12">
      <t>オナ</t>
    </rPh>
    <rPh sb="17" eb="18">
      <t>カ</t>
    </rPh>
    <rPh sb="23" eb="25">
      <t>コウモク</t>
    </rPh>
    <rPh sb="26" eb="28">
      <t>キンガク</t>
    </rPh>
    <rPh sb="29" eb="31">
      <t>キニュウ</t>
    </rPh>
    <phoneticPr fontId="1"/>
  </si>
  <si>
    <t>根拠となりうる見積書明細と調達費算出シートの金額が合致すること</t>
    <rPh sb="0" eb="2">
      <t>コンキョ</t>
    </rPh>
    <rPh sb="7" eb="10">
      <t>ミツモリショ</t>
    </rPh>
    <rPh sb="10" eb="12">
      <t>メイサイ</t>
    </rPh>
    <rPh sb="13" eb="16">
      <t>チョウタツ</t>
    </rPh>
    <rPh sb="16" eb="18">
      <t>サンシュツ</t>
    </rPh>
    <rPh sb="22" eb="24">
      <t>キンガク</t>
    </rPh>
    <rPh sb="25" eb="27">
      <t>ガッチ</t>
    </rPh>
    <phoneticPr fontId="1"/>
  </si>
  <si>
    <t>金額は小数点以下は切り捨てとする</t>
    <rPh sb="0" eb="2">
      <t>キンガク</t>
    </rPh>
    <rPh sb="3" eb="8">
      <t>ショウスウテンイカ</t>
    </rPh>
    <rPh sb="9" eb="10">
      <t>キ</t>
    </rPh>
    <rPh sb="11" eb="12">
      <t>ス</t>
    </rPh>
    <phoneticPr fontId="1"/>
  </si>
  <si>
    <t>行を増やした時、JAS品目区分、単価区分などを忘れずに記入する</t>
    <rPh sb="0" eb="1">
      <t>ギョウ</t>
    </rPh>
    <rPh sb="2" eb="3">
      <t>フ</t>
    </rPh>
    <rPh sb="6" eb="7">
      <t>トキ</t>
    </rPh>
    <rPh sb="11" eb="13">
      <t>ヒンモク</t>
    </rPh>
    <rPh sb="13" eb="15">
      <t>クブン</t>
    </rPh>
    <rPh sb="16" eb="18">
      <t>タンカ</t>
    </rPh>
    <rPh sb="18" eb="20">
      <t>クブン</t>
    </rPh>
    <rPh sb="23" eb="24">
      <t>ワス</t>
    </rPh>
    <rPh sb="27" eb="29">
      <t>キニュウ</t>
    </rPh>
    <phoneticPr fontId="1"/>
  </si>
  <si>
    <t>該当するJAS構造材の全量が、指定する構造部以外にしか</t>
    <rPh sb="0" eb="2">
      <t>ガイトウ</t>
    </rPh>
    <rPh sb="7" eb="10">
      <t>コウゾウザイ</t>
    </rPh>
    <rPh sb="11" eb="13">
      <t>ゼンリョウ</t>
    </rPh>
    <rPh sb="15" eb="17">
      <t>シテイ</t>
    </rPh>
    <rPh sb="19" eb="21">
      <t>コウゾウ</t>
    </rPh>
    <rPh sb="21" eb="22">
      <t>ブ</t>
    </rPh>
    <rPh sb="22" eb="24">
      <t>イガイ</t>
    </rPh>
    <phoneticPr fontId="1"/>
  </si>
  <si>
    <t>使用されない場合は「その他林産物JAS」になる</t>
    <phoneticPr fontId="1"/>
  </si>
  <si>
    <t>材積は小数点第５位を切り捨て、小数点第４位までを記入する</t>
    <rPh sb="0" eb="2">
      <t>ザイセキ</t>
    </rPh>
    <rPh sb="3" eb="6">
      <t>ショウスウテン</t>
    </rPh>
    <rPh sb="6" eb="7">
      <t>ダイ</t>
    </rPh>
    <rPh sb="8" eb="9">
      <t>イ</t>
    </rPh>
    <rPh sb="10" eb="11">
      <t>キ</t>
    </rPh>
    <rPh sb="12" eb="13">
      <t>ス</t>
    </rPh>
    <rPh sb="15" eb="18">
      <t>ショウスウテン</t>
    </rPh>
    <rPh sb="18" eb="19">
      <t>ダイ</t>
    </rPh>
    <rPh sb="20" eb="21">
      <t>イ</t>
    </rPh>
    <rPh sb="24" eb="26">
      <t>キニュウ</t>
    </rPh>
    <phoneticPr fontId="1"/>
  </si>
  <si>
    <t>一運搬ごとまたは調達先ごとの運搬費の対象となる木材の合計材積</t>
    <rPh sb="0" eb="1">
      <t>イチ</t>
    </rPh>
    <rPh sb="1" eb="3">
      <t>ウンパン</t>
    </rPh>
    <rPh sb="8" eb="11">
      <t>チョウタツサキ</t>
    </rPh>
    <rPh sb="14" eb="17">
      <t>ウンパンヒ</t>
    </rPh>
    <phoneticPr fontId="1"/>
  </si>
  <si>
    <t>①材積
(小数点第5位
切り捨て)</t>
    <rPh sb="1" eb="3">
      <t>ザイセキ</t>
    </rPh>
    <phoneticPr fontId="1"/>
  </si>
  <si>
    <t>③材積按分額</t>
    <rPh sb="1" eb="3">
      <t>ザイセキ</t>
    </rPh>
    <rPh sb="3" eb="5">
      <t>アンブン</t>
    </rPh>
    <rPh sb="5" eb="6">
      <t>ガク</t>
    </rPh>
    <phoneticPr fontId="1"/>
  </si>
  <si>
    <t>構造用集成材（中断面以上）</t>
    <rPh sb="0" eb="3">
      <t>コウゾウヨウ</t>
    </rPh>
    <rPh sb="3" eb="6">
      <t>シュウセイザイ</t>
    </rPh>
    <phoneticPr fontId="1"/>
  </si>
  <si>
    <t>④調達費
値引き前
(②+③)</t>
    <rPh sb="1" eb="3">
      <t>チョウタツ</t>
    </rPh>
    <rPh sb="3" eb="4">
      <t>ヒ</t>
    </rPh>
    <rPh sb="5" eb="7">
      <t>ネビ</t>
    </rPh>
    <rPh sb="8" eb="9">
      <t>マエ</t>
    </rPh>
    <phoneticPr fontId="1"/>
  </si>
  <si>
    <t>エ．見積書ごとの総額</t>
    <rPh sb="2" eb="5">
      <t>ミツモリショ</t>
    </rPh>
    <rPh sb="8" eb="10">
      <t>ソウガク</t>
    </rPh>
    <phoneticPr fontId="1"/>
  </si>
  <si>
    <t>合計（値引き後）</t>
    <rPh sb="0" eb="2">
      <t>ゴウケイ</t>
    </rPh>
    <rPh sb="3" eb="5">
      <t>ネビ</t>
    </rPh>
    <rPh sb="6" eb="7">
      <t>ゴ</t>
    </rPh>
    <phoneticPr fontId="1"/>
  </si>
  <si>
    <t>材料費</t>
    <phoneticPr fontId="1"/>
  </si>
  <si>
    <t>調達先の見積書ごとに、値引き前の総額を記入する</t>
    <rPh sb="4" eb="7">
      <t>ミツモリショ</t>
    </rPh>
    <rPh sb="11" eb="13">
      <t>ネビ</t>
    </rPh>
    <rPh sb="14" eb="15">
      <t>マエ</t>
    </rPh>
    <rPh sb="16" eb="18">
      <t>ソウガク</t>
    </rPh>
    <rPh sb="19" eb="21">
      <t>キニュウ</t>
    </rPh>
    <phoneticPr fontId="1"/>
  </si>
  <si>
    <t>見積額</t>
    <phoneticPr fontId="1"/>
  </si>
  <si>
    <t>見積総額（値引き前）</t>
    <rPh sb="2" eb="4">
      <t>ソウガク</t>
    </rPh>
    <phoneticPr fontId="1"/>
  </si>
  <si>
    <t>※目視等級区分構造用製材（乾燥処理材）</t>
    <rPh sb="1" eb="3">
      <t>モクシ</t>
    </rPh>
    <rPh sb="3" eb="5">
      <t>トウキュウ</t>
    </rPh>
    <rPh sb="5" eb="7">
      <t>クブン</t>
    </rPh>
    <rPh sb="7" eb="10">
      <t>コウゾウヨウ</t>
    </rPh>
    <rPh sb="10" eb="12">
      <t>セイザイ</t>
    </rPh>
    <rPh sb="13" eb="15">
      <t>カンソウ</t>
    </rPh>
    <rPh sb="15" eb="17">
      <t>ショリ</t>
    </rPh>
    <rPh sb="17" eb="18">
      <t>ザイ</t>
    </rPh>
    <phoneticPr fontId="1"/>
  </si>
  <si>
    <t>目視等級区分構造用製材（乾燥処理材）</t>
    <rPh sb="0" eb="2">
      <t>モクシ</t>
    </rPh>
    <rPh sb="2" eb="4">
      <t>トウキュウ</t>
    </rPh>
    <rPh sb="4" eb="6">
      <t>クブン</t>
    </rPh>
    <rPh sb="6" eb="9">
      <t>コウゾウヨウ</t>
    </rPh>
    <rPh sb="9" eb="11">
      <t>セイザイ</t>
    </rPh>
    <rPh sb="12" eb="14">
      <t>カンソウ</t>
    </rPh>
    <rPh sb="14" eb="16">
      <t>ショリ</t>
    </rPh>
    <rPh sb="16" eb="17">
      <t>ザイ</t>
    </rPh>
    <phoneticPr fontId="1"/>
  </si>
  <si>
    <t>枠組壁工法構造用製材(たて継ぎ材を含む)</t>
  </si>
  <si>
    <t>表1に①材積を記入する</t>
    <rPh sb="0" eb="1">
      <t>ヒョウ</t>
    </rPh>
    <rPh sb="4" eb="6">
      <t>ザイセキ</t>
    </rPh>
    <rPh sb="7" eb="9">
      <t>キニュウ</t>
    </rPh>
    <phoneticPr fontId="1"/>
  </si>
  <si>
    <t>表1の番号、助成の区分、単価区分、JAS品目の区分、調達先に間違いがないように記入する</t>
    <rPh sb="0" eb="1">
      <t>ヒョウ</t>
    </rPh>
    <rPh sb="3" eb="5">
      <t>バンゴウ</t>
    </rPh>
    <rPh sb="6" eb="8">
      <t>ジョセイ</t>
    </rPh>
    <rPh sb="9" eb="11">
      <t>クブン</t>
    </rPh>
    <rPh sb="26" eb="29">
      <t>チョウタツサキ</t>
    </rPh>
    <rPh sb="39" eb="41">
      <t>キニュウ</t>
    </rPh>
    <phoneticPr fontId="1"/>
  </si>
  <si>
    <t>表１に②材料費を記入する</t>
    <rPh sb="0" eb="1">
      <t>ヒョウ</t>
    </rPh>
    <rPh sb="8" eb="10">
      <t>キニュウ</t>
    </rPh>
    <phoneticPr fontId="1"/>
  </si>
  <si>
    <t>アに記入した加工費を材積で按分し、表１の③に記入する（※小数点第１位切り捨て）</t>
    <rPh sb="2" eb="4">
      <t>キニュウ</t>
    </rPh>
    <rPh sb="6" eb="9">
      <t>カコウヒ</t>
    </rPh>
    <rPh sb="10" eb="12">
      <t>ザイセキ</t>
    </rPh>
    <rPh sb="13" eb="15">
      <t>アンブン</t>
    </rPh>
    <rPh sb="17" eb="18">
      <t>ヒョウ</t>
    </rPh>
    <rPh sb="22" eb="24">
      <t>キニュウ</t>
    </rPh>
    <phoneticPr fontId="1"/>
  </si>
  <si>
    <t>エ　見積総額（値引き前）</t>
    <rPh sb="2" eb="4">
      <t>ミツ</t>
    </rPh>
    <rPh sb="4" eb="6">
      <t>ソウガク</t>
    </rPh>
    <rPh sb="7" eb="9">
      <t>ネビ</t>
    </rPh>
    <rPh sb="10" eb="11">
      <t>マエ</t>
    </rPh>
    <phoneticPr fontId="1"/>
  </si>
  <si>
    <t>エ　値引き金額</t>
    <rPh sb="2" eb="4">
      <t>ネビ</t>
    </rPh>
    <rPh sb="5" eb="7">
      <t>キンガク</t>
    </rPh>
    <phoneticPr fontId="1"/>
  </si>
  <si>
    <t>③加工費×</t>
    <rPh sb="1" eb="4">
      <t>カコウヒ</t>
    </rPh>
    <phoneticPr fontId="1"/>
  </si>
  <si>
    <t>③運搬費×</t>
    <rPh sb="1" eb="3">
      <t>ウンパン</t>
    </rPh>
    <rPh sb="3" eb="4">
      <t>ヒ</t>
    </rPh>
    <phoneticPr fontId="1"/>
  </si>
  <si>
    <t>その加工項目の対象となる番号を記入する</t>
    <rPh sb="7" eb="9">
      <t>タイショウ</t>
    </rPh>
    <rPh sb="12" eb="14">
      <t>バンゴウ</t>
    </rPh>
    <rPh sb="15" eb="17">
      <t>キニュウ</t>
    </rPh>
    <phoneticPr fontId="1"/>
  </si>
  <si>
    <t>一運搬ごとまたは調達先ごとの運搬費の対象となる対象木材の番号を記入する</t>
    <rPh sb="23" eb="25">
      <t>タイショウ</t>
    </rPh>
    <rPh sb="25" eb="27">
      <t>モクザイ</t>
    </rPh>
    <rPh sb="28" eb="30">
      <t>バンゴウ</t>
    </rPh>
    <rPh sb="31" eb="33">
      <t>キニュウ</t>
    </rPh>
    <phoneticPr fontId="1"/>
  </si>
  <si>
    <t>加工項目の対象となる木材の番号</t>
    <rPh sb="0" eb="2">
      <t>カコウ</t>
    </rPh>
    <rPh sb="2" eb="4">
      <t>コウモク</t>
    </rPh>
    <rPh sb="5" eb="7">
      <t>タイショウ</t>
    </rPh>
    <rPh sb="10" eb="12">
      <t>モクザイ</t>
    </rPh>
    <phoneticPr fontId="1"/>
  </si>
  <si>
    <t>加工項目の
対象となる
木材の材積合計</t>
    <rPh sb="15" eb="17">
      <t>ザイセキ</t>
    </rPh>
    <rPh sb="17" eb="19">
      <t>ゴウケイ</t>
    </rPh>
    <phoneticPr fontId="1"/>
  </si>
  <si>
    <t>運搬費項目の対象となる木材の番号</t>
    <rPh sb="0" eb="3">
      <t>ウンパンヒ</t>
    </rPh>
    <rPh sb="3" eb="5">
      <t>コウモク</t>
    </rPh>
    <rPh sb="6" eb="8">
      <t>タイショウ</t>
    </rPh>
    <rPh sb="11" eb="13">
      <t>モクザイ</t>
    </rPh>
    <phoneticPr fontId="1"/>
  </si>
  <si>
    <t>運搬費項目の
対象となる
木材の材積合計</t>
    <rPh sb="0" eb="3">
      <t>ウンパンヒ</t>
    </rPh>
    <rPh sb="16" eb="18">
      <t>ザイセキ</t>
    </rPh>
    <rPh sb="18" eb="20">
      <t>ゴウケイ</t>
    </rPh>
    <phoneticPr fontId="1"/>
  </si>
  <si>
    <t>その他林産物JASの上限材積(自動計算)</t>
    <rPh sb="2" eb="3">
      <t>タ</t>
    </rPh>
    <rPh sb="3" eb="6">
      <t>リンサン</t>
    </rPh>
    <rPh sb="10" eb="12">
      <t>ジョウゲン</t>
    </rPh>
    <rPh sb="12" eb="14">
      <t>ザイセキ</t>
    </rPh>
    <rPh sb="15" eb="19">
      <t>ジドウケイサン</t>
    </rPh>
    <phoneticPr fontId="1"/>
  </si>
  <si>
    <t>表１．木材の調達費（JAS品目毎、調達先毎）</t>
    <rPh sb="0" eb="1">
      <t>ヒョウ</t>
    </rPh>
    <rPh sb="3" eb="5">
      <t>モクザイ</t>
    </rPh>
    <rPh sb="6" eb="8">
      <t>チョウタツ</t>
    </rPh>
    <rPh sb="8" eb="9">
      <t>ヒ</t>
    </rPh>
    <rPh sb="13" eb="15">
      <t>ヒンモク</t>
    </rPh>
    <rPh sb="15" eb="16">
      <t>ゴト</t>
    </rPh>
    <rPh sb="17" eb="20">
      <t>チョウタツサキ</t>
    </rPh>
    <rPh sb="20" eb="21">
      <t>ゴト</t>
    </rPh>
    <phoneticPr fontId="1"/>
  </si>
  <si>
    <t>⑤
１-値引率</t>
    <rPh sb="4" eb="6">
      <t>ネビキ</t>
    </rPh>
    <rPh sb="6" eb="7">
      <t>リツ</t>
    </rPh>
    <phoneticPr fontId="1"/>
  </si>
  <si>
    <t>⑤　１ー値引率＝　１－</t>
    <rPh sb="4" eb="7">
      <t>ネビキリツ</t>
    </rPh>
    <phoneticPr fontId="1"/>
  </si>
  <si>
    <t>ウ．その他費用（表１・ア・イ以外）</t>
    <rPh sb="4" eb="5">
      <t>タ</t>
    </rPh>
    <rPh sb="5" eb="7">
      <t>ヒヨウ</t>
    </rPh>
    <phoneticPr fontId="1"/>
  </si>
  <si>
    <t>⑥調達費
値引き後
(④×⑤)</t>
    <rPh sb="1" eb="3">
      <t>チョウタツ</t>
    </rPh>
    <rPh sb="3" eb="4">
      <t>ヒ</t>
    </rPh>
    <rPh sb="5" eb="7">
      <t>ネビ</t>
    </rPh>
    <rPh sb="8" eb="9">
      <t>ゴ</t>
    </rPh>
    <phoneticPr fontId="1"/>
  </si>
  <si>
    <t>助成予定金額の算出</t>
    <rPh sb="0" eb="2">
      <t>ジョセイ</t>
    </rPh>
    <rPh sb="2" eb="4">
      <t>ヨテイ</t>
    </rPh>
    <rPh sb="4" eb="6">
      <t>キンガク</t>
    </rPh>
    <rPh sb="7" eb="9">
      <t>サンシュツ</t>
    </rPh>
    <phoneticPr fontId="1"/>
  </si>
  <si>
    <t>(2)×1/2　(千円未満切り捨て)</t>
    <phoneticPr fontId="1"/>
  </si>
  <si>
    <t>（※小数点第５位を切り捨て）</t>
    <phoneticPr fontId="1"/>
  </si>
  <si>
    <t>⑥調達費　値引き後＝（④調達費　値引き前）×（⑤１ー値引率）</t>
    <rPh sb="1" eb="3">
      <t>チョウタツ</t>
    </rPh>
    <rPh sb="3" eb="4">
      <t>ヒ</t>
    </rPh>
    <rPh sb="5" eb="7">
      <t>ネビ</t>
    </rPh>
    <rPh sb="8" eb="9">
      <t>ゴ</t>
    </rPh>
    <rPh sb="12" eb="14">
      <t>チョウタツ</t>
    </rPh>
    <rPh sb="14" eb="15">
      <t>ヒ</t>
    </rPh>
    <rPh sb="16" eb="18">
      <t>ネビ</t>
    </rPh>
    <rPh sb="19" eb="20">
      <t>マエ</t>
    </rPh>
    <rPh sb="26" eb="28">
      <t>ネビキ</t>
    </rPh>
    <rPh sb="28" eb="29">
      <t>リツ</t>
    </rPh>
    <phoneticPr fontId="1"/>
  </si>
  <si>
    <t>助成予定金額の算出を記入</t>
    <rPh sb="10" eb="12">
      <t>キニュウ</t>
    </rPh>
    <phoneticPr fontId="1"/>
  </si>
  <si>
    <t>・</t>
    <phoneticPr fontId="1"/>
  </si>
  <si>
    <t>JAS構造材小計(千円未満切り捨て)</t>
    <rPh sb="3" eb="6">
      <t>コウゾウザイ</t>
    </rPh>
    <rPh sb="6" eb="8">
      <t>ショウケイ</t>
    </rPh>
    <phoneticPr fontId="1"/>
  </si>
  <si>
    <t>（５）</t>
  </si>
  <si>
    <t>(3)+(5)</t>
    <phoneticPr fontId="1"/>
  </si>
  <si>
    <t>(4)×1/2　(千円未満切り捨て)</t>
    <phoneticPr fontId="1"/>
  </si>
  <si>
    <t>JAS構造材小計　(表1の⑥より　千円未満切り捨て)</t>
    <rPh sb="3" eb="6">
      <t>コウゾウザイ</t>
    </rPh>
    <rPh sb="6" eb="8">
      <t>ショウケイ</t>
    </rPh>
    <rPh sb="10" eb="11">
      <t>ヒョウ</t>
    </rPh>
    <rPh sb="17" eb="18">
      <t>セン</t>
    </rPh>
    <rPh sb="18" eb="21">
      <t>エンミマン</t>
    </rPh>
    <rPh sb="21" eb="22">
      <t>キ</t>
    </rPh>
    <rPh sb="23" eb="24">
      <t>ス</t>
    </rPh>
    <phoneticPr fontId="1"/>
  </si>
  <si>
    <t>その他林産物JAS 小計　(表1の⑥より）</t>
    <rPh sb="2" eb="9">
      <t>タ</t>
    </rPh>
    <rPh sb="10" eb="12">
      <t>ショウケイ</t>
    </rPh>
    <phoneticPr fontId="1"/>
  </si>
  <si>
    <t>自動計算</t>
    <rPh sb="0" eb="4">
      <t>ジドウケイサン</t>
    </rPh>
    <phoneticPr fontId="1"/>
  </si>
  <si>
    <t>⑤１-値引率</t>
    <phoneticPr fontId="1"/>
  </si>
  <si>
    <t>値引き金額（マイナス入力）</t>
    <rPh sb="0" eb="2">
      <t>ネビ</t>
    </rPh>
    <rPh sb="3" eb="5">
      <t>キンガク</t>
    </rPh>
    <rPh sb="10" eb="12">
      <t>ニュウリョク</t>
    </rPh>
    <phoneticPr fontId="1"/>
  </si>
  <si>
    <t>（６）</t>
  </si>
  <si>
    <t>(4)+(6)</t>
    <phoneticPr fontId="1"/>
  </si>
  <si>
    <t>２のJAS構造材には、表１の①より材積を記入</t>
    <rPh sb="5" eb="8">
      <t>コウゾウザイ</t>
    </rPh>
    <rPh sb="11" eb="12">
      <t>ヒョウ</t>
    </rPh>
    <rPh sb="17" eb="19">
      <t>ザイセキ</t>
    </rPh>
    <rPh sb="20" eb="22">
      <t>キニュウ</t>
    </rPh>
    <phoneticPr fontId="1"/>
  </si>
  <si>
    <t>助成対象外のJAS構造材小計</t>
    <rPh sb="0" eb="2">
      <t>ジョセイ</t>
    </rPh>
    <rPh sb="2" eb="5">
      <t>タイショウガイ</t>
    </rPh>
    <rPh sb="9" eb="12">
      <t>コウゾウザイ</t>
    </rPh>
    <rPh sb="12" eb="14">
      <t>ショウケイ</t>
    </rPh>
    <phoneticPr fontId="1"/>
  </si>
  <si>
    <t>助成対象外のその他林産物JAS小計</t>
    <rPh sb="0" eb="2">
      <t>ジョセイ</t>
    </rPh>
    <rPh sb="2" eb="5">
      <t>タイショウガイ</t>
    </rPh>
    <rPh sb="8" eb="9">
      <t>タ</t>
    </rPh>
    <rPh sb="9" eb="12">
      <t>リンサン</t>
    </rPh>
    <rPh sb="15" eb="17">
      <t>ショウケイ</t>
    </rPh>
    <phoneticPr fontId="1"/>
  </si>
  <si>
    <t>表１の⑤１ー値引率、⑥調達費　値引き後を記入</t>
    <rPh sb="0" eb="1">
      <t>ヒョウ</t>
    </rPh>
    <rPh sb="6" eb="8">
      <t>ネビキ</t>
    </rPh>
    <rPh sb="8" eb="9">
      <t>リツ</t>
    </rPh>
    <rPh sb="11" eb="13">
      <t>チョウタツ</t>
    </rPh>
    <rPh sb="13" eb="14">
      <t>ヒ</t>
    </rPh>
    <rPh sb="15" eb="17">
      <t>ネビ</t>
    </rPh>
    <rPh sb="18" eb="19">
      <t>ゴ</t>
    </rPh>
    <rPh sb="20" eb="22">
      <t>キニュウ</t>
    </rPh>
    <phoneticPr fontId="1"/>
  </si>
  <si>
    <t>計算式</t>
    <rPh sb="0" eb="3">
      <t>ケイサンシキ</t>
    </rPh>
    <phoneticPr fontId="1"/>
  </si>
  <si>
    <t>=200,000円×</t>
    <rPh sb="8" eb="9">
      <t>エン</t>
    </rPh>
    <phoneticPr fontId="1"/>
  </si>
  <si>
    <t>その際、材料費は材積で按分する（※小数点第１位切り捨て）</t>
    <rPh sb="2" eb="3">
      <t>サイ</t>
    </rPh>
    <rPh sb="4" eb="7">
      <t>ザイリョウヒ</t>
    </rPh>
    <rPh sb="11" eb="13">
      <t>アンブン</t>
    </rPh>
    <phoneticPr fontId="1"/>
  </si>
  <si>
    <t>（助成対象の「その他林産物JAS 」の材料費）</t>
    <rPh sb="1" eb="5">
      <t>ジョセイタイショウ</t>
    </rPh>
    <rPh sb="9" eb="16">
      <t>タ</t>
    </rPh>
    <rPh sb="19" eb="22">
      <t>ザイリョウヒ</t>
    </rPh>
    <phoneticPr fontId="1"/>
  </si>
  <si>
    <t>（「助成対象外の林産物JAS」の材料費）</t>
    <rPh sb="2" eb="4">
      <t>ジョセイ</t>
    </rPh>
    <rPh sb="4" eb="6">
      <t>タイショウ</t>
    </rPh>
    <rPh sb="6" eb="7">
      <t>ガイ</t>
    </rPh>
    <rPh sb="8" eb="10">
      <t>リンサン</t>
    </rPh>
    <rPh sb="10" eb="11">
      <t>ブツ</t>
    </rPh>
    <rPh sb="16" eb="19">
      <t>ザイリョウヒ</t>
    </rPh>
    <phoneticPr fontId="1"/>
  </si>
  <si>
    <t>項目</t>
    <rPh sb="0" eb="2">
      <t>コウモク</t>
    </rPh>
    <phoneticPr fontId="1"/>
  </si>
  <si>
    <t>②見積もり等の額</t>
    <rPh sb="1" eb="3">
      <t>ミツ</t>
    </rPh>
    <rPh sb="5" eb="6">
      <t>ナド</t>
    </rPh>
    <rPh sb="7" eb="8">
      <t>ガク</t>
    </rPh>
    <phoneticPr fontId="1"/>
  </si>
  <si>
    <t>加工費項目</t>
    <rPh sb="0" eb="2">
      <t>カコウ</t>
    </rPh>
    <rPh sb="2" eb="3">
      <t>ヒ</t>
    </rPh>
    <rPh sb="3" eb="5">
      <t>コウモク</t>
    </rPh>
    <phoneticPr fontId="1"/>
  </si>
  <si>
    <t>他（木材以外）項目</t>
    <rPh sb="0" eb="1">
      <t>ホカ</t>
    </rPh>
    <rPh sb="2" eb="4">
      <t>モクザイ</t>
    </rPh>
    <rPh sb="4" eb="6">
      <t>イガイ</t>
    </rPh>
    <rPh sb="7" eb="9">
      <t>コウモク</t>
    </rPh>
    <phoneticPr fontId="1"/>
  </si>
  <si>
    <t>ウ．その他木材以外の費用（表１・ア・イ以外）</t>
    <rPh sb="4" eb="5">
      <t>タ</t>
    </rPh>
    <rPh sb="5" eb="7">
      <t>モクザイ</t>
    </rPh>
    <rPh sb="7" eb="9">
      <t>イガイ</t>
    </rPh>
    <rPh sb="10" eb="12">
      <t>ヒヨウ</t>
    </rPh>
    <phoneticPr fontId="1"/>
  </si>
  <si>
    <t>都道府県：　　　　　物件名：</t>
    <rPh sb="0" eb="4">
      <t>トドウフケン</t>
    </rPh>
    <phoneticPr fontId="1"/>
  </si>
  <si>
    <t>林産物JASは「その他林産物JAS」と「助成対象外の林産物JAS」に分けて記入する</t>
    <rPh sb="0" eb="3">
      <t>リンサンブツ</t>
    </rPh>
    <rPh sb="10" eb="14">
      <t>タ</t>
    </rPh>
    <rPh sb="20" eb="22">
      <t>ジョセイ</t>
    </rPh>
    <rPh sb="22" eb="25">
      <t>タイショウガイ</t>
    </rPh>
    <rPh sb="26" eb="29">
      <t>リン</t>
    </rPh>
    <rPh sb="34" eb="35">
      <t>ワ</t>
    </rPh>
    <rPh sb="37" eb="39">
      <t>キニュウ</t>
    </rPh>
    <phoneticPr fontId="1"/>
  </si>
  <si>
    <t>イに記入した運搬費を材積で按分し、表１の③に記入する（※小数点第１位切り捨て）</t>
    <rPh sb="2" eb="4">
      <t>キニュウ</t>
    </rPh>
    <rPh sb="6" eb="8">
      <t>ウンパン</t>
    </rPh>
    <rPh sb="8" eb="9">
      <t>ヒ</t>
    </rPh>
    <rPh sb="10" eb="12">
      <t>ザイセキ</t>
    </rPh>
    <rPh sb="13" eb="15">
      <t>アンブン</t>
    </rPh>
    <rPh sb="17" eb="18">
      <t>ヒョウ</t>
    </rPh>
    <rPh sb="22" eb="24">
      <t>キニュウ</t>
    </rPh>
    <phoneticPr fontId="1"/>
  </si>
  <si>
    <t>表１の④調達費（値引き前）を確認する</t>
    <rPh sb="0" eb="1">
      <t>ヒョウ</t>
    </rPh>
    <rPh sb="4" eb="6">
      <t>チョウタツ</t>
    </rPh>
    <rPh sb="6" eb="7">
      <t>ヒ</t>
    </rPh>
    <rPh sb="8" eb="10">
      <t>ネビ</t>
    </rPh>
    <rPh sb="11" eb="12">
      <t>マエ</t>
    </rPh>
    <rPh sb="14" eb="16">
      <t>カクニン</t>
    </rPh>
    <phoneticPr fontId="1"/>
  </si>
  <si>
    <t>④調達費の自動計算に間違いがないか確認する</t>
    <rPh sb="1" eb="3">
      <t>チョウタツ</t>
    </rPh>
    <rPh sb="3" eb="4">
      <t>ヒ</t>
    </rPh>
    <rPh sb="5" eb="9">
      <t>ジドウケイサン</t>
    </rPh>
    <rPh sb="10" eb="12">
      <t>マチガ</t>
    </rPh>
    <rPh sb="17" eb="19">
      <t>カクニン</t>
    </rPh>
    <phoneticPr fontId="1"/>
  </si>
  <si>
    <t>ウにその他木材以外の費用（表１の材料費、ア、イ以外の費用）を記入する</t>
    <rPh sb="4" eb="5">
      <t>タ</t>
    </rPh>
    <rPh sb="5" eb="7">
      <t>モクザイ</t>
    </rPh>
    <rPh sb="7" eb="9">
      <t>イガイ</t>
    </rPh>
    <rPh sb="10" eb="12">
      <t>ヒヨウ</t>
    </rPh>
    <rPh sb="26" eb="28">
      <t>ヒヨウ</t>
    </rPh>
    <rPh sb="30" eb="32">
      <t>キニュウ</t>
    </rPh>
    <phoneticPr fontId="1"/>
  </si>
  <si>
    <t>エに見積書ごとの総額を記入する</t>
    <rPh sb="2" eb="4">
      <t>ミツ</t>
    </rPh>
    <rPh sb="4" eb="5">
      <t>ショ</t>
    </rPh>
    <rPh sb="8" eb="10">
      <t>ソウガク</t>
    </rPh>
    <rPh sb="11" eb="13">
      <t>キニュウ</t>
    </rPh>
    <phoneticPr fontId="1"/>
  </si>
  <si>
    <t>調達先の見積書ごとに、見積書に書かれた値引きを記入する（マイナス入力）</t>
    <rPh sb="4" eb="7">
      <t>ミツモリショ</t>
    </rPh>
    <rPh sb="15" eb="16">
      <t>カ</t>
    </rPh>
    <rPh sb="19" eb="21">
      <t>ネビ</t>
    </rPh>
    <rPh sb="23" eb="25">
      <t>キニュウ</t>
    </rPh>
    <rPh sb="32" eb="34">
      <t>ニュウリョク</t>
    </rPh>
    <phoneticPr fontId="1"/>
  </si>
  <si>
    <t>エの値引き金額と調達先ごとの全体の金額から表１の⑤１ー値引率を算出（自動計算）</t>
    <rPh sb="2" eb="4">
      <t>ネビ</t>
    </rPh>
    <rPh sb="5" eb="7">
      <t>キンガク</t>
    </rPh>
    <rPh sb="14" eb="16">
      <t>ゼンタイ</t>
    </rPh>
    <rPh sb="17" eb="19">
      <t>キンガク</t>
    </rPh>
    <rPh sb="21" eb="22">
      <t>ヒョウ</t>
    </rPh>
    <rPh sb="27" eb="29">
      <t>ネビキ</t>
    </rPh>
    <rPh sb="29" eb="30">
      <t>リツ</t>
    </rPh>
    <rPh sb="31" eb="33">
      <t>サンシュツ</t>
    </rPh>
    <rPh sb="34" eb="38">
      <t>ジドウケイサン</t>
    </rPh>
    <phoneticPr fontId="1"/>
  </si>
  <si>
    <t>エの表の⑤１ー値引率（自動計算）の値を、調達先が合致する表１の⑤１ー値引率に入力</t>
    <rPh sb="2" eb="3">
      <t>ヒョウ</t>
    </rPh>
    <rPh sb="7" eb="9">
      <t>ネビキ</t>
    </rPh>
    <rPh sb="9" eb="10">
      <t>リツ</t>
    </rPh>
    <rPh sb="11" eb="15">
      <t>ジドウケイサン</t>
    </rPh>
    <rPh sb="17" eb="18">
      <t>アタイ</t>
    </rPh>
    <rPh sb="20" eb="23">
      <t>チョウタツサキ</t>
    </rPh>
    <rPh sb="24" eb="26">
      <t>ガッチ</t>
    </rPh>
    <rPh sb="28" eb="29">
      <t>ヒョウ</t>
    </rPh>
    <rPh sb="38" eb="40">
      <t>ニュウリョク</t>
    </rPh>
    <phoneticPr fontId="1"/>
  </si>
  <si>
    <t>表１の⑥調達費　値引き後　の値（自動計算）を確認</t>
    <rPh sb="0" eb="1">
      <t>ヒョウ</t>
    </rPh>
    <rPh sb="4" eb="6">
      <t>チョウタツ</t>
    </rPh>
    <rPh sb="6" eb="7">
      <t>ヒ</t>
    </rPh>
    <rPh sb="8" eb="10">
      <t>ネビ</t>
    </rPh>
    <rPh sb="11" eb="12">
      <t>ゴ</t>
    </rPh>
    <rPh sb="14" eb="15">
      <t>アタイ</t>
    </rPh>
    <rPh sb="16" eb="20">
      <t>ジドウケイサン</t>
    </rPh>
    <rPh sb="22" eb="24">
      <t>カクニン</t>
    </rPh>
    <phoneticPr fontId="1"/>
  </si>
  <si>
    <t>１には、表１の⑥より調達費小計を記入（千円未満切り捨て）</t>
    <rPh sb="4" eb="5">
      <t>ヒョウ</t>
    </rPh>
    <rPh sb="10" eb="12">
      <t>チョウタツ</t>
    </rPh>
    <rPh sb="12" eb="13">
      <t>ヒ</t>
    </rPh>
    <rPh sb="13" eb="15">
      <t>ショウケイ</t>
    </rPh>
    <rPh sb="16" eb="18">
      <t>キニュウ</t>
    </rPh>
    <rPh sb="19" eb="27">
      <t>センエンミマ</t>
    </rPh>
    <phoneticPr fontId="1"/>
  </si>
  <si>
    <t>２のその他林産物JAS には１と同様に表１の⑥より調達費小計を記入（自動入力）</t>
    <rPh sb="4" eb="11">
      <t>タリ</t>
    </rPh>
    <rPh sb="16" eb="18">
      <t>ドウヨウ</t>
    </rPh>
    <rPh sb="19" eb="20">
      <t>ヒョウ</t>
    </rPh>
    <rPh sb="25" eb="28">
      <t>チョウタツヒ</t>
    </rPh>
    <rPh sb="28" eb="30">
      <t>ショウケイ</t>
    </rPh>
    <rPh sb="31" eb="33">
      <t>キニュウ</t>
    </rPh>
    <rPh sb="34" eb="38">
      <t>ジドウニュウリョク</t>
    </rPh>
    <phoneticPr fontId="1"/>
  </si>
  <si>
    <t>A3縦で印刷をする</t>
    <rPh sb="2" eb="3">
      <t>タテ</t>
    </rPh>
    <rPh sb="4" eb="6">
      <t>インサツ</t>
    </rPh>
    <phoneticPr fontId="1"/>
  </si>
  <si>
    <t>3㎥（その材料費の全体の材積）</t>
    <rPh sb="5" eb="8">
      <t>ザイリョウヒ</t>
    </rPh>
    <rPh sb="9" eb="11">
      <t>ゼンタイ</t>
    </rPh>
    <rPh sb="12" eb="14">
      <t>ザイセキ</t>
    </rPh>
    <phoneticPr fontId="1"/>
  </si>
  <si>
    <t>２㎥（うち、「助成対象外の林産物JAS」の材積）</t>
    <rPh sb="7" eb="9">
      <t>ジョセイ</t>
    </rPh>
    <rPh sb="9" eb="11">
      <t>タイショウ</t>
    </rPh>
    <rPh sb="11" eb="12">
      <t>ガイ</t>
    </rPh>
    <rPh sb="13" eb="15">
      <t>リンサン</t>
    </rPh>
    <rPh sb="15" eb="16">
      <t>ブツ</t>
    </rPh>
    <rPh sb="21" eb="23">
      <t>ザイセキ</t>
    </rPh>
    <phoneticPr fontId="1"/>
  </si>
  <si>
    <t>例）合板 ３㎥（材料費200,000円）のうち、助成対象が1㎥の場合</t>
  </si>
  <si>
    <t>1㎥（うち、助成対象の「その他林産物JAS 」の材積）</t>
    <rPh sb="6" eb="8">
      <t>ジョセイ</t>
    </rPh>
    <rPh sb="8" eb="10">
      <t>タイショウ</t>
    </rPh>
    <rPh sb="14" eb="21">
      <t>タリ</t>
    </rPh>
    <rPh sb="24" eb="26">
      <t>ザイセキ</t>
    </rPh>
    <phoneticPr fontId="1"/>
  </si>
  <si>
    <t>50,000円/㎥</t>
  </si>
  <si>
    <t>50,000円/㎥</t>
    <rPh sb="6" eb="7">
      <t>エン</t>
    </rPh>
    <phoneticPr fontId="1"/>
  </si>
  <si>
    <t>100,000円/㎥</t>
  </si>
  <si>
    <t>100,000円/㎥</t>
    <rPh sb="7" eb="8">
      <t>エン</t>
    </rPh>
    <phoneticPr fontId="1"/>
  </si>
  <si>
    <t>140,000円/㎥</t>
  </si>
  <si>
    <t>140,000円/㎥</t>
    <rPh sb="7" eb="8">
      <t>エン</t>
    </rPh>
    <phoneticPr fontId="1"/>
  </si>
  <si>
    <r>
      <t>付属資料４　調達費算出シート</t>
    </r>
    <r>
      <rPr>
        <b/>
        <sz val="12"/>
        <color theme="1"/>
        <rFont val="游ゴシック"/>
        <family val="3"/>
        <charset val="128"/>
        <scheme val="minor"/>
      </rPr>
      <t>（３階建て以下の建物で戸建て住宅ではない物件）</t>
    </r>
    <rPh sb="0" eb="4">
      <t>フゾクシリョウ</t>
    </rPh>
    <rPh sb="6" eb="8">
      <t>チョウタツ</t>
    </rPh>
    <rPh sb="8" eb="9">
      <t>ヒ</t>
    </rPh>
    <rPh sb="9" eb="11">
      <t>サンシュツ</t>
    </rPh>
    <rPh sb="16" eb="17">
      <t>カイ</t>
    </rPh>
    <rPh sb="17" eb="18">
      <t>タ</t>
    </rPh>
    <rPh sb="19" eb="21">
      <t>イカ</t>
    </rPh>
    <rPh sb="22" eb="24">
      <t>タテモノ</t>
    </rPh>
    <rPh sb="25" eb="27">
      <t>コダ</t>
    </rPh>
    <rPh sb="28" eb="30">
      <t>ジュウタク</t>
    </rPh>
    <rPh sb="34" eb="36">
      <t>ブッケン</t>
    </rPh>
    <phoneticPr fontId="1"/>
  </si>
  <si>
    <t>付属資料４　調達費算出シート（４階建て以上の物件）</t>
    <rPh sb="0" eb="4">
      <t>フゾクシリョウ</t>
    </rPh>
    <rPh sb="6" eb="8">
      <t>チョウタツ</t>
    </rPh>
    <rPh sb="8" eb="9">
      <t>ヒ</t>
    </rPh>
    <rPh sb="9" eb="11">
      <t>サンシュツ</t>
    </rPh>
    <rPh sb="16" eb="18">
      <t>カイダ</t>
    </rPh>
    <rPh sb="19" eb="21">
      <t>イジョウ</t>
    </rPh>
    <rPh sb="22" eb="24">
      <t>ブッケン</t>
    </rPh>
    <phoneticPr fontId="1"/>
  </si>
  <si>
    <t>全体（非住宅、住宅関係なく助成対象外の林産物JAS以外の木材）</t>
    <rPh sb="0" eb="2">
      <t>ゼンタイ</t>
    </rPh>
    <rPh sb="3" eb="6">
      <t>ヒジュウタク</t>
    </rPh>
    <rPh sb="7" eb="9">
      <t>ジュウタク</t>
    </rPh>
    <rPh sb="9" eb="11">
      <t>カンケイ</t>
    </rPh>
    <rPh sb="13" eb="17">
      <t>ジョセイタイショウ</t>
    </rPh>
    <rPh sb="17" eb="18">
      <t>ガイ</t>
    </rPh>
    <rPh sb="19" eb="21">
      <t>リンサン</t>
    </rPh>
    <rPh sb="21" eb="22">
      <t>ブツ</t>
    </rPh>
    <rPh sb="25" eb="27">
      <t>イガイ</t>
    </rPh>
    <rPh sb="28" eb="30">
      <t>モクザイ</t>
    </rPh>
    <phoneticPr fontId="1"/>
  </si>
  <si>
    <t>□</t>
    <phoneticPr fontId="1"/>
  </si>
  <si>
    <t>ア．加工費</t>
    <phoneticPr fontId="1"/>
  </si>
  <si>
    <t>※２　パーティクルボード、繊維板は除く</t>
    <rPh sb="13" eb="16">
      <t>センイバン</t>
    </rPh>
    <rPh sb="17" eb="18">
      <t>ノゾ</t>
    </rPh>
    <phoneticPr fontId="1"/>
  </si>
  <si>
    <r>
      <t>イの運搬費を記入する（該当する運搬費がない場合は運搬費なしに</t>
    </r>
    <r>
      <rPr>
        <sz val="11"/>
        <color theme="1"/>
        <rFont val="Segoe UI Symbol"/>
        <family val="2"/>
      </rPr>
      <t>☑</t>
    </r>
    <r>
      <rPr>
        <sz val="11"/>
        <color theme="1"/>
        <rFont val="游ゴシック"/>
        <family val="2"/>
        <charset val="128"/>
        <scheme val="minor"/>
      </rPr>
      <t>）</t>
    </r>
    <rPh sb="2" eb="4">
      <t>ウンパン</t>
    </rPh>
    <rPh sb="4" eb="5">
      <t>ヒ</t>
    </rPh>
    <rPh sb="6" eb="8">
      <t>キニュウ</t>
    </rPh>
    <rPh sb="15" eb="17">
      <t>ウンパン</t>
    </rPh>
    <rPh sb="24" eb="26">
      <t>ウンパン</t>
    </rPh>
    <phoneticPr fontId="1"/>
  </si>
  <si>
    <t>非住宅</t>
    <rPh sb="0" eb="3">
      <t>ヒジュウタク</t>
    </rPh>
    <phoneticPr fontId="1"/>
  </si>
  <si>
    <t>助成対象</t>
    <rPh sb="0" eb="4">
      <t>ジョセイタイショウ</t>
    </rPh>
    <phoneticPr fontId="1"/>
  </si>
  <si>
    <t>その他林産物JAS</t>
    <rPh sb="2" eb="9">
      <t>タ</t>
    </rPh>
    <phoneticPr fontId="1"/>
  </si>
  <si>
    <t>助成対象外</t>
    <rPh sb="0" eb="2">
      <t>ジョセイ</t>
    </rPh>
    <rPh sb="2" eb="5">
      <t>タイショウガイ</t>
    </rPh>
    <phoneticPr fontId="1"/>
  </si>
  <si>
    <t>上限材積を超えた分</t>
    <rPh sb="0" eb="2">
      <t>ジョウゲン</t>
    </rPh>
    <rPh sb="2" eb="4">
      <t>ザイセキ</t>
    </rPh>
    <rPh sb="5" eb="6">
      <t>コ</t>
    </rPh>
    <rPh sb="8" eb="9">
      <t>ブン</t>
    </rPh>
    <phoneticPr fontId="1"/>
  </si>
  <si>
    <t>住宅</t>
    <rPh sb="0" eb="2">
      <t>ジュウタク</t>
    </rPh>
    <phoneticPr fontId="1"/>
  </si>
  <si>
    <t>その他林産物JAS</t>
    <phoneticPr fontId="1"/>
  </si>
  <si>
    <t>JAS以外の木材</t>
    <rPh sb="3" eb="5">
      <t>イガイ</t>
    </rPh>
    <rPh sb="6" eb="8">
      <t>モクザイ</t>
    </rPh>
    <phoneticPr fontId="1"/>
  </si>
  <si>
    <t>記入時のコピー用</t>
    <rPh sb="0" eb="2">
      <t>キニュウ</t>
    </rPh>
    <rPh sb="2" eb="3">
      <t>ジ</t>
    </rPh>
    <rPh sb="7" eb="8">
      <t>ヨウ</t>
    </rPh>
    <phoneticPr fontId="1"/>
  </si>
  <si>
    <t>☑</t>
  </si>
  <si>
    <r>
      <t>付属資料４　調達費算出シート</t>
    </r>
    <r>
      <rPr>
        <b/>
        <sz val="12"/>
        <color theme="1"/>
        <rFont val="游ゴシック"/>
        <family val="3"/>
        <charset val="128"/>
        <scheme val="minor"/>
      </rPr>
      <t>（３階建て以下の兼用住宅及び産業併用住宅の物件）</t>
    </r>
    <rPh sb="0" eb="4">
      <t>フゾクシリョウ</t>
    </rPh>
    <rPh sb="6" eb="8">
      <t>チョウタツ</t>
    </rPh>
    <rPh sb="8" eb="9">
      <t>ヒ</t>
    </rPh>
    <rPh sb="9" eb="11">
      <t>サンシュツ</t>
    </rPh>
    <rPh sb="16" eb="18">
      <t>カイダ</t>
    </rPh>
    <rPh sb="19" eb="21">
      <t>イカ</t>
    </rPh>
    <rPh sb="22" eb="24">
      <t>ケンヨウ</t>
    </rPh>
    <rPh sb="24" eb="26">
      <t>ジュウタク</t>
    </rPh>
    <rPh sb="26" eb="27">
      <t>オヨ</t>
    </rPh>
    <rPh sb="28" eb="30">
      <t>サンギョウ</t>
    </rPh>
    <rPh sb="30" eb="32">
      <t>ヘイヨウ</t>
    </rPh>
    <rPh sb="32" eb="34">
      <t>ジュウタク</t>
    </rPh>
    <rPh sb="35" eb="37">
      <t>ブッケン</t>
    </rPh>
    <phoneticPr fontId="1"/>
  </si>
  <si>
    <t>加工費は申請しない</t>
    <rPh sb="0" eb="3">
      <t>カコウヒ</t>
    </rPh>
    <rPh sb="4" eb="6">
      <t>シンセイ</t>
    </rPh>
    <phoneticPr fontId="1"/>
  </si>
  <si>
    <t>運搬費は申請しない</t>
    <rPh sb="0" eb="2">
      <t>ウンパン</t>
    </rPh>
    <rPh sb="2" eb="3">
      <t>ヒ</t>
    </rPh>
    <phoneticPr fontId="1"/>
  </si>
  <si>
    <r>
      <t xml:space="preserve">加工費
</t>
    </r>
    <r>
      <rPr>
        <sz val="12"/>
        <color rgb="FFFF0000"/>
        <rFont val="游ゴシック"/>
        <family val="3"/>
        <charset val="128"/>
        <scheme val="minor"/>
      </rPr>
      <t>ア.加工費より</t>
    </r>
    <rPh sb="0" eb="3">
      <t>カコウヒ</t>
    </rPh>
    <rPh sb="6" eb="9">
      <t>カコウヒ</t>
    </rPh>
    <phoneticPr fontId="1"/>
  </si>
  <si>
    <r>
      <t>運搬費</t>
    </r>
    <r>
      <rPr>
        <sz val="12"/>
        <color rgb="FFFF0000"/>
        <rFont val="游ゴシック"/>
        <family val="3"/>
        <charset val="128"/>
        <scheme val="minor"/>
      </rPr>
      <t xml:space="preserve">
イ.運搬費より</t>
    </r>
    <rPh sb="0" eb="3">
      <t>ウンパンヒ</t>
    </rPh>
    <rPh sb="6" eb="9">
      <t>ウンパンヒ</t>
    </rPh>
    <phoneticPr fontId="1"/>
  </si>
  <si>
    <r>
      <t>「加工費は申請しない」に</t>
    </r>
    <r>
      <rPr>
        <sz val="11"/>
        <color theme="1"/>
        <rFont val="Segoe UI Symbol"/>
        <family val="2"/>
      </rPr>
      <t>☑</t>
    </r>
    <r>
      <rPr>
        <sz val="11"/>
        <color theme="1"/>
        <rFont val="游ゴシック"/>
        <family val="2"/>
        <charset val="128"/>
        <scheme val="minor"/>
      </rPr>
      <t>を入れる</t>
    </r>
    <rPh sb="1" eb="4">
      <t>カコウヒ</t>
    </rPh>
    <rPh sb="5" eb="7">
      <t>シンセイ</t>
    </rPh>
    <rPh sb="14" eb="15">
      <t>イ</t>
    </rPh>
    <phoneticPr fontId="1"/>
  </si>
  <si>
    <t>アの加工費を記入する</t>
    <rPh sb="2" eb="5">
      <t>カコウヒ</t>
    </rPh>
    <rPh sb="6" eb="8">
      <t>キニュウ</t>
    </rPh>
    <phoneticPr fontId="1"/>
  </si>
  <si>
    <t>該当の加工費がない、または見積もりに書かれているが加工費は申請しない場合、</t>
    <rPh sb="0" eb="2">
      <t>ガイトウ</t>
    </rPh>
    <rPh sb="3" eb="6">
      <t>カコウヒ</t>
    </rPh>
    <rPh sb="13" eb="15">
      <t>ミツ</t>
    </rPh>
    <rPh sb="18" eb="19">
      <t>カ</t>
    </rPh>
    <rPh sb="25" eb="28">
      <t>カコウヒ</t>
    </rPh>
    <rPh sb="29" eb="31">
      <t>シンセイ</t>
    </rPh>
    <rPh sb="34" eb="36">
      <t>バアイ</t>
    </rPh>
    <phoneticPr fontId="1"/>
  </si>
  <si>
    <t>該当の運搬費がない、または見積もりに書かれているが運搬費は申請しない場合、</t>
    <rPh sb="0" eb="2">
      <t>ガイトウ</t>
    </rPh>
    <rPh sb="3" eb="5">
      <t>ウンパン</t>
    </rPh>
    <rPh sb="5" eb="6">
      <t>ヒ</t>
    </rPh>
    <rPh sb="13" eb="15">
      <t>ミツ</t>
    </rPh>
    <rPh sb="18" eb="19">
      <t>カ</t>
    </rPh>
    <rPh sb="25" eb="27">
      <t>ウンパン</t>
    </rPh>
    <rPh sb="27" eb="28">
      <t>ヒ</t>
    </rPh>
    <rPh sb="29" eb="31">
      <t>シンセイ</t>
    </rPh>
    <rPh sb="34" eb="36">
      <t>バアイ</t>
    </rPh>
    <phoneticPr fontId="1"/>
  </si>
  <si>
    <r>
      <t>「運搬費は申請しない」に</t>
    </r>
    <r>
      <rPr>
        <sz val="11"/>
        <color theme="1"/>
        <rFont val="Segoe UI Symbol"/>
        <family val="2"/>
      </rPr>
      <t>☑</t>
    </r>
    <r>
      <rPr>
        <sz val="11"/>
        <color theme="1"/>
        <rFont val="游ゴシック"/>
        <family val="2"/>
        <charset val="128"/>
        <scheme val="minor"/>
      </rPr>
      <t>を入れる</t>
    </r>
    <rPh sb="1" eb="3">
      <t>ウンパン</t>
    </rPh>
    <rPh sb="3" eb="4">
      <t>ヒ</t>
    </rPh>
    <rPh sb="5" eb="7">
      <t>シンセイ</t>
    </rPh>
    <rPh sb="14" eb="15">
      <t>イ</t>
    </rPh>
    <phoneticPr fontId="1"/>
  </si>
  <si>
    <t>・</t>
    <phoneticPr fontId="1"/>
  </si>
  <si>
    <t>該当の費用がない、または見積もりに書かれているがその他費用は申請しない場合、</t>
    <rPh sb="0" eb="2">
      <t>ガイトウ</t>
    </rPh>
    <rPh sb="3" eb="5">
      <t>ヒヨウ</t>
    </rPh>
    <rPh sb="12" eb="14">
      <t>ミツ</t>
    </rPh>
    <rPh sb="17" eb="18">
      <t>カ</t>
    </rPh>
    <rPh sb="26" eb="27">
      <t>タ</t>
    </rPh>
    <rPh sb="27" eb="29">
      <t>ヒヨウ</t>
    </rPh>
    <rPh sb="30" eb="32">
      <t>シンセイ</t>
    </rPh>
    <rPh sb="35" eb="37">
      <t>バアイ</t>
    </rPh>
    <phoneticPr fontId="1"/>
  </si>
  <si>
    <r>
      <t>「その他木材以外の費用は申請しない」に</t>
    </r>
    <r>
      <rPr>
        <sz val="11"/>
        <color theme="1"/>
        <rFont val="Segoe UI Symbol"/>
        <family val="2"/>
      </rPr>
      <t>☑</t>
    </r>
    <r>
      <rPr>
        <sz val="11"/>
        <color theme="1"/>
        <rFont val="游ゴシック"/>
        <family val="2"/>
        <charset val="128"/>
        <scheme val="minor"/>
      </rPr>
      <t>を入れる</t>
    </r>
    <rPh sb="3" eb="4">
      <t>タ</t>
    </rPh>
    <rPh sb="4" eb="6">
      <t>モクザイ</t>
    </rPh>
    <rPh sb="6" eb="8">
      <t>イガイ</t>
    </rPh>
    <rPh sb="9" eb="11">
      <t>ヒヨウ</t>
    </rPh>
    <rPh sb="12" eb="14">
      <t>シンセイ</t>
    </rPh>
    <rPh sb="21" eb="22">
      <t>イ</t>
    </rPh>
    <phoneticPr fontId="1"/>
  </si>
  <si>
    <t>JAS品目区分
※２</t>
    <rPh sb="3" eb="5">
      <t>ヒンモク</t>
    </rPh>
    <rPh sb="5" eb="7">
      <t>クブン</t>
    </rPh>
    <phoneticPr fontId="1"/>
  </si>
  <si>
    <t>※２×４のパネル組立費、パーティクルボード及び繊維板の加工費は除く</t>
    <rPh sb="8" eb="11">
      <t>クミタテヒ</t>
    </rPh>
    <rPh sb="21" eb="22">
      <t>オヨ</t>
    </rPh>
    <rPh sb="23" eb="26">
      <t>センイバン</t>
    </rPh>
    <rPh sb="27" eb="30">
      <t>カコウヒ</t>
    </rPh>
    <rPh sb="31" eb="32">
      <t>ノゾ</t>
    </rPh>
    <phoneticPr fontId="1"/>
  </si>
  <si>
    <t>１．調達費による助成予定金額（上記表より転記）</t>
    <rPh sb="2" eb="4">
      <t>チョウタツ</t>
    </rPh>
    <rPh sb="4" eb="5">
      <t>ヒ</t>
    </rPh>
    <rPh sb="8" eb="10">
      <t>ジョセイ</t>
    </rPh>
    <rPh sb="10" eb="14">
      <t>ヨテイキンガク</t>
    </rPh>
    <rPh sb="15" eb="17">
      <t>ジョウキ</t>
    </rPh>
    <rPh sb="17" eb="18">
      <t>ヒョウ</t>
    </rPh>
    <rPh sb="20" eb="22">
      <t>テンキ</t>
    </rPh>
    <phoneticPr fontId="1"/>
  </si>
  <si>
    <t>２．材積による助成予定金額（その他JASは１．と同じ）</t>
    <rPh sb="2" eb="4">
      <t>ザイセキ</t>
    </rPh>
    <rPh sb="7" eb="9">
      <t>ジョセイ</t>
    </rPh>
    <rPh sb="9" eb="11">
      <t>ヨテイ</t>
    </rPh>
    <rPh sb="11" eb="13">
      <t>キンガク</t>
    </rPh>
    <rPh sb="16" eb="17">
      <t>タ</t>
    </rPh>
    <rPh sb="24" eb="25">
      <t>オナ</t>
    </rPh>
    <phoneticPr fontId="1"/>
  </si>
  <si>
    <t>(１)(２)
予定調達費</t>
    <rPh sb="7" eb="9">
      <t>ヨテイ</t>
    </rPh>
    <rPh sb="9" eb="11">
      <t>チョウタツ</t>
    </rPh>
    <rPh sb="11" eb="12">
      <t>ヒ</t>
    </rPh>
    <phoneticPr fontId="1"/>
  </si>
  <si>
    <t>50,000円/㎥</t>
    <phoneticPr fontId="1"/>
  </si>
  <si>
    <t>材積（㎥）</t>
    <rPh sb="0" eb="2">
      <t>ザイセキ</t>
    </rPh>
    <phoneticPr fontId="1"/>
  </si>
  <si>
    <t>(1)(2)立米単価を
乗じた金額
(４)予定調達費</t>
    <rPh sb="6" eb="8">
      <t>リュウベイ</t>
    </rPh>
    <rPh sb="8" eb="10">
      <t>タンカ</t>
    </rPh>
    <rPh sb="12" eb="13">
      <t>ジョウ</t>
    </rPh>
    <rPh sb="15" eb="17">
      <t>キンガク</t>
    </rPh>
    <rPh sb="21" eb="23">
      <t>ヨテイ</t>
    </rPh>
    <rPh sb="23" eb="25">
      <t>チョウタツ</t>
    </rPh>
    <rPh sb="25" eb="26">
      <t>ヒ</t>
    </rPh>
    <phoneticPr fontId="1"/>
  </si>
  <si>
    <t>※加工費、運搬費の申請がない場合は記載の必要なし</t>
    <rPh sb="1" eb="4">
      <t>カコウヒ</t>
    </rPh>
    <rPh sb="5" eb="8">
      <t>ウンパンヒ</t>
    </rPh>
    <rPh sb="9" eb="11">
      <t>シンセイ</t>
    </rPh>
    <rPh sb="14" eb="16">
      <t>バアイ</t>
    </rPh>
    <rPh sb="17" eb="19">
      <t>キサイ</t>
    </rPh>
    <rPh sb="20" eb="2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</si>
</sst>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000"/>
    <numFmt numFmtId="177" formatCode="#,##0.0000;[Red]\-#,##0.0000"/>
    <numFmt numFmtId="178" formatCode="#,##0;&quot;▲ &quot;#,##0"/>
  </numFmts>
  <fonts count="2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u/>
      <sz val="11"/>
      <color theme="1"/>
      <name val="游ゴシック"/>
      <family val="2"/>
      <charset val="128"/>
      <scheme val="minor"/>
    </font>
    <font>
      <u/>
      <sz val="11"/>
      <color theme="1"/>
      <name val="游ゴシック"/>
      <family val="3"/>
      <charset val="128"/>
      <scheme val="minor"/>
    </font>
    <font>
      <b/>
      <sz val="9"/>
      <color theme="1"/>
      <name val="游ゴシック"/>
      <family val="3"/>
      <charset val="128"/>
      <scheme val="minor"/>
    </font>
    <font>
      <sz val="11"/>
      <name val="游ゴシック"/>
      <family val="2"/>
      <charset val="128"/>
      <scheme val="minor"/>
    </font>
    <font>
      <sz val="11"/>
      <name val="游ゴシック"/>
      <family val="3"/>
      <charset val="128"/>
      <scheme val="minor"/>
    </font>
    <font>
      <sz val="11"/>
      <color theme="1"/>
      <name val="游ゴシック"/>
      <family val="3"/>
      <charset val="128"/>
      <scheme val="minor"/>
    </font>
    <font>
      <sz val="12"/>
      <color theme="1"/>
      <name val="Segoe UI Symbol"/>
      <family val="3"/>
    </font>
    <font>
      <sz val="11"/>
      <color theme="1"/>
      <name val="Segoe UI Symbol"/>
      <family val="2"/>
    </font>
    <font>
      <sz val="11"/>
      <color rgb="FFFF0000"/>
      <name val="游ゴシック"/>
      <family val="2"/>
      <charset val="128"/>
      <scheme val="minor"/>
    </font>
    <font>
      <sz val="14"/>
      <color theme="1"/>
      <name val="游ゴシック"/>
      <family val="3"/>
      <charset val="128"/>
      <scheme val="minor"/>
    </font>
    <font>
      <sz val="8"/>
      <color theme="1"/>
      <name val="游ゴシック"/>
      <family val="3"/>
      <charset val="128"/>
      <scheme val="minor"/>
    </font>
    <font>
      <sz val="12"/>
      <color rgb="FFFF0000"/>
      <name val="游ゴシック"/>
      <family val="3"/>
      <charset val="128"/>
      <scheme val="minor"/>
    </font>
  </fonts>
  <fills count="12">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diagonalUp="1">
      <left/>
      <right/>
      <top style="double">
        <color indexed="64"/>
      </top>
      <bottom style="thin">
        <color indexed="64"/>
      </bottom>
      <diagonal style="thin">
        <color indexed="64"/>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medium">
        <color indexed="64"/>
      </right>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diagonalUp="1">
      <left style="thin">
        <color indexed="64"/>
      </left>
      <right style="thin">
        <color indexed="64"/>
      </right>
      <top/>
      <bottom style="double">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11">
    <xf numFmtId="0" fontId="0" fillId="0" borderId="0" xfId="0">
      <alignment vertical="center"/>
    </xf>
    <xf numFmtId="0" fontId="0" fillId="0" borderId="0" xfId="0" applyFill="1">
      <alignment vertical="center"/>
    </xf>
    <xf numFmtId="0" fontId="0" fillId="0" borderId="0" xfId="0" quotePrefix="1">
      <alignment vertical="center"/>
    </xf>
    <xf numFmtId="0" fontId="0" fillId="3" borderId="0" xfId="0" applyFill="1">
      <alignment vertical="center"/>
    </xf>
    <xf numFmtId="0" fontId="4" fillId="0" borderId="0" xfId="0" applyFont="1">
      <alignment vertical="center"/>
    </xf>
    <xf numFmtId="38" fontId="4" fillId="0" borderId="0" xfId="1" applyFont="1">
      <alignment vertical="center"/>
    </xf>
    <xf numFmtId="176" fontId="4" fillId="0" borderId="0" xfId="0" applyNumberFormat="1" applyFont="1">
      <alignment vertical="center"/>
    </xf>
    <xf numFmtId="176" fontId="4" fillId="0" borderId="1" xfId="0" applyNumberFormat="1" applyFont="1" applyBorder="1">
      <alignment vertical="center"/>
    </xf>
    <xf numFmtId="38" fontId="4" fillId="0" borderId="1" xfId="1" applyFont="1" applyBorder="1">
      <alignment vertical="center"/>
    </xf>
    <xf numFmtId="0" fontId="5" fillId="0" borderId="0" xfId="0" applyFont="1">
      <alignment vertical="center"/>
    </xf>
    <xf numFmtId="38" fontId="4" fillId="4" borderId="1" xfId="1" applyFont="1" applyFill="1" applyBorder="1">
      <alignment vertical="center"/>
    </xf>
    <xf numFmtId="0" fontId="4" fillId="0" borderId="7" xfId="0" applyFont="1" applyBorder="1">
      <alignment vertical="center"/>
    </xf>
    <xf numFmtId="38" fontId="4" fillId="0" borderId="3" xfId="1" applyFont="1" applyBorder="1">
      <alignment vertical="center"/>
    </xf>
    <xf numFmtId="38" fontId="4" fillId="0" borderId="0" xfId="1" applyFont="1" applyAlignment="1">
      <alignment horizontal="center" vertical="center"/>
    </xf>
    <xf numFmtId="38" fontId="4" fillId="4" borderId="1" xfId="1" applyFont="1" applyFill="1" applyBorder="1" applyAlignment="1">
      <alignment horizontal="center" vertical="center"/>
    </xf>
    <xf numFmtId="38" fontId="4" fillId="6" borderId="1" xfId="1" applyFont="1" applyFill="1" applyBorder="1" applyAlignment="1">
      <alignment horizontal="center" vertical="center"/>
    </xf>
    <xf numFmtId="0" fontId="6" fillId="0" borderId="0" xfId="0" applyFont="1">
      <alignment vertical="center"/>
    </xf>
    <xf numFmtId="0" fontId="7" fillId="0" borderId="0" xfId="0" applyFont="1">
      <alignment vertical="center"/>
    </xf>
    <xf numFmtId="38" fontId="5" fillId="0" borderId="0" xfId="1" applyFont="1">
      <alignment vertical="center"/>
    </xf>
    <xf numFmtId="0" fontId="4" fillId="0" borderId="0" xfId="0" applyFont="1" applyBorder="1">
      <alignment vertical="center"/>
    </xf>
    <xf numFmtId="0" fontId="4" fillId="0" borderId="0" xfId="0" applyFont="1" applyBorder="1" applyAlignment="1">
      <alignment horizontal="center" vertical="center"/>
    </xf>
    <xf numFmtId="38" fontId="4" fillId="0" borderId="0" xfId="1" applyFont="1" applyBorder="1" applyAlignment="1">
      <alignment horizontal="center" vertical="center"/>
    </xf>
    <xf numFmtId="0" fontId="4" fillId="0" borderId="17" xfId="0" applyFont="1" applyBorder="1">
      <alignment vertical="center"/>
    </xf>
    <xf numFmtId="0" fontId="4" fillId="0" borderId="18" xfId="0" applyFont="1" applyBorder="1">
      <alignment vertical="center"/>
    </xf>
    <xf numFmtId="176" fontId="4" fillId="0" borderId="18" xfId="0" applyNumberFormat="1" applyFont="1" applyBorder="1">
      <alignment vertical="center"/>
    </xf>
    <xf numFmtId="38" fontId="4" fillId="0" borderId="18" xfId="1" applyFont="1" applyBorder="1">
      <alignment vertical="center"/>
    </xf>
    <xf numFmtId="0" fontId="4" fillId="0" borderId="20" xfId="0" applyFont="1" applyBorder="1">
      <alignment vertical="center"/>
    </xf>
    <xf numFmtId="0" fontId="4" fillId="6" borderId="18" xfId="0" applyFont="1" applyFill="1" applyBorder="1">
      <alignment vertical="center"/>
    </xf>
    <xf numFmtId="0" fontId="4" fillId="6" borderId="26" xfId="0" applyFont="1" applyFill="1" applyBorder="1">
      <alignment vertical="center"/>
    </xf>
    <xf numFmtId="0" fontId="0" fillId="0" borderId="0" xfId="0" applyAlignment="1">
      <alignment horizontal="left" vertical="center"/>
    </xf>
    <xf numFmtId="38" fontId="3" fillId="2" borderId="18" xfId="1" applyFont="1" applyFill="1" applyBorder="1" applyAlignment="1">
      <alignment horizontal="center" vertical="center"/>
    </xf>
    <xf numFmtId="0" fontId="4" fillId="0" borderId="1" xfId="0" applyFont="1" applyBorder="1">
      <alignment vertical="center"/>
    </xf>
    <xf numFmtId="0" fontId="4" fillId="0" borderId="33" xfId="0" applyFont="1" applyBorder="1">
      <alignment vertical="center"/>
    </xf>
    <xf numFmtId="0" fontId="4" fillId="0" borderId="34" xfId="0" applyFont="1" applyBorder="1">
      <alignment vertical="center"/>
    </xf>
    <xf numFmtId="176" fontId="4" fillId="0" borderId="3" xfId="0" applyNumberFormat="1" applyFont="1" applyBorder="1">
      <alignment vertical="center"/>
    </xf>
    <xf numFmtId="0" fontId="4" fillId="0" borderId="4" xfId="0" applyFont="1" applyBorder="1" applyAlignment="1">
      <alignment vertical="center"/>
    </xf>
    <xf numFmtId="49" fontId="4" fillId="0" borderId="1" xfId="0" applyNumberFormat="1" applyFont="1" applyBorder="1">
      <alignment vertical="center"/>
    </xf>
    <xf numFmtId="49" fontId="4" fillId="0" borderId="3" xfId="0" applyNumberFormat="1" applyFont="1" applyBorder="1">
      <alignment vertical="center"/>
    </xf>
    <xf numFmtId="49" fontId="4" fillId="0" borderId="8" xfId="0" applyNumberFormat="1" applyFont="1" applyBorder="1">
      <alignment vertical="center"/>
    </xf>
    <xf numFmtId="38" fontId="4" fillId="0" borderId="0" xfId="1" applyFont="1" applyBorder="1">
      <alignment vertical="center"/>
    </xf>
    <xf numFmtId="0" fontId="4" fillId="0" borderId="39" xfId="0" applyFont="1" applyBorder="1">
      <alignment vertical="center"/>
    </xf>
    <xf numFmtId="38" fontId="4" fillId="0" borderId="39" xfId="1" applyFont="1" applyBorder="1">
      <alignment vertical="center"/>
    </xf>
    <xf numFmtId="38" fontId="4" fillId="0" borderId="40" xfId="1" applyFont="1" applyBorder="1">
      <alignment vertical="center"/>
    </xf>
    <xf numFmtId="0" fontId="4" fillId="0" borderId="30" xfId="0" applyFont="1" applyBorder="1">
      <alignment vertical="center"/>
    </xf>
    <xf numFmtId="38" fontId="4" fillId="0" borderId="41" xfId="1" applyFont="1" applyBorder="1">
      <alignment vertical="center"/>
    </xf>
    <xf numFmtId="0" fontId="4" fillId="0" borderId="22" xfId="0" applyFont="1" applyBorder="1">
      <alignment vertical="center"/>
    </xf>
    <xf numFmtId="0" fontId="4" fillId="0" borderId="23" xfId="0" applyFont="1" applyBorder="1">
      <alignment vertical="center"/>
    </xf>
    <xf numFmtId="38" fontId="4" fillId="0" borderId="23" xfId="1" applyFont="1" applyBorder="1">
      <alignment vertical="center"/>
    </xf>
    <xf numFmtId="38" fontId="4" fillId="0" borderId="42" xfId="1" applyFont="1" applyBorder="1">
      <alignment vertical="center"/>
    </xf>
    <xf numFmtId="0" fontId="4" fillId="0" borderId="0" xfId="0" applyFont="1" applyAlignment="1">
      <alignment horizontal="right" vertical="center"/>
    </xf>
    <xf numFmtId="0" fontId="8" fillId="0" borderId="1" xfId="0" applyFont="1" applyBorder="1">
      <alignment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8" fillId="0" borderId="6" xfId="0" applyFont="1" applyBorder="1" applyAlignment="1">
      <alignment vertical="center"/>
    </xf>
    <xf numFmtId="38" fontId="4" fillId="7" borderId="3" xfId="1" applyFont="1" applyFill="1" applyBorder="1">
      <alignment vertical="center"/>
    </xf>
    <xf numFmtId="0" fontId="4" fillId="6" borderId="7" xfId="0" applyFont="1" applyFill="1" applyBorder="1">
      <alignment vertical="center"/>
    </xf>
    <xf numFmtId="0" fontId="8" fillId="0" borderId="0" xfId="0" applyFont="1" applyBorder="1" applyAlignment="1">
      <alignment horizontal="center" vertical="center"/>
    </xf>
    <xf numFmtId="38" fontId="4" fillId="0" borderId="0" xfId="1" applyFont="1" applyFill="1" applyBorder="1">
      <alignment vertical="center"/>
    </xf>
    <xf numFmtId="0" fontId="8" fillId="0" borderId="0" xfId="0" applyFont="1" applyFill="1" applyBorder="1" applyAlignment="1">
      <alignment horizontal="center" vertical="center" wrapText="1"/>
    </xf>
    <xf numFmtId="177" fontId="4" fillId="0" borderId="0" xfId="1" applyNumberFormat="1" applyFont="1" applyFill="1" applyBorder="1">
      <alignment vertical="center"/>
    </xf>
    <xf numFmtId="0" fontId="4" fillId="6" borderId="1" xfId="0" applyFont="1" applyFill="1" applyBorder="1">
      <alignment vertical="center"/>
    </xf>
    <xf numFmtId="0" fontId="4" fillId="0" borderId="1" xfId="0" applyFont="1" applyBorder="1">
      <alignment vertical="center"/>
    </xf>
    <xf numFmtId="0" fontId="4" fillId="0" borderId="3" xfId="0" applyFont="1" applyBorder="1">
      <alignment vertical="center"/>
    </xf>
    <xf numFmtId="38" fontId="3" fillId="2" borderId="2" xfId="1" applyFont="1" applyFill="1" applyBorder="1" applyAlignment="1">
      <alignment horizontal="center" vertical="center"/>
    </xf>
    <xf numFmtId="0" fontId="7" fillId="0" borderId="38" xfId="0" applyFont="1" applyBorder="1">
      <alignment vertical="center"/>
    </xf>
    <xf numFmtId="0" fontId="4" fillId="0" borderId="0" xfId="0" applyFont="1" applyFill="1" applyBorder="1">
      <alignment vertical="center"/>
    </xf>
    <xf numFmtId="0" fontId="7" fillId="0" borderId="0" xfId="0" applyFont="1" applyFill="1" applyBorder="1">
      <alignment vertical="center"/>
    </xf>
    <xf numFmtId="6" fontId="7" fillId="0" borderId="0" xfId="1" applyNumberFormat="1" applyFont="1" applyFill="1" applyBorder="1">
      <alignment vertical="center"/>
    </xf>
    <xf numFmtId="0" fontId="10" fillId="0" borderId="0" xfId="0" applyFont="1">
      <alignment vertical="center"/>
    </xf>
    <xf numFmtId="0" fontId="4" fillId="4" borderId="4" xfId="0" applyFont="1" applyFill="1" applyBorder="1" applyAlignment="1">
      <alignment vertical="center"/>
    </xf>
    <xf numFmtId="0" fontId="11" fillId="0" borderId="0" xfId="0" applyFont="1">
      <alignment vertical="center"/>
    </xf>
    <xf numFmtId="0" fontId="0" fillId="0" borderId="0" xfId="0" applyFont="1">
      <alignment vertical="center"/>
    </xf>
    <xf numFmtId="0" fontId="12" fillId="0" borderId="0" xfId="0" applyFont="1">
      <alignment vertical="center"/>
    </xf>
    <xf numFmtId="38" fontId="4" fillId="7" borderId="1" xfId="1" applyFont="1" applyFill="1" applyBorder="1">
      <alignment vertical="center"/>
    </xf>
    <xf numFmtId="177" fontId="7" fillId="8" borderId="25" xfId="1" applyNumberFormat="1" applyFont="1" applyFill="1" applyBorder="1">
      <alignment vertical="center"/>
    </xf>
    <xf numFmtId="38" fontId="7" fillId="8" borderId="25" xfId="1" applyFont="1" applyFill="1" applyBorder="1">
      <alignment vertical="center"/>
    </xf>
    <xf numFmtId="0" fontId="4" fillId="8" borderId="22" xfId="0" applyFont="1" applyFill="1" applyBorder="1">
      <alignment vertical="center"/>
    </xf>
    <xf numFmtId="0" fontId="4" fillId="8" borderId="23" xfId="0" applyFont="1" applyFill="1" applyBorder="1">
      <alignment vertical="center"/>
    </xf>
    <xf numFmtId="0" fontId="7" fillId="8" borderId="24" xfId="0" applyFont="1" applyFill="1" applyBorder="1" applyAlignment="1">
      <alignment horizontal="right" vertical="center"/>
    </xf>
    <xf numFmtId="0" fontId="13" fillId="0" borderId="1" xfId="0" applyFont="1" applyBorder="1" applyAlignment="1">
      <alignment horizontal="center" vertical="center" wrapText="1"/>
    </xf>
    <xf numFmtId="0" fontId="14" fillId="3" borderId="0" xfId="0" applyFont="1" applyFill="1">
      <alignment vertical="center"/>
    </xf>
    <xf numFmtId="0" fontId="15" fillId="3" borderId="0" xfId="0" applyFont="1" applyFill="1">
      <alignment vertical="center"/>
    </xf>
    <xf numFmtId="0" fontId="16" fillId="4" borderId="4" xfId="0" applyFont="1" applyFill="1" applyBorder="1" applyAlignment="1">
      <alignment horizontal="center" vertical="center" wrapText="1"/>
    </xf>
    <xf numFmtId="0" fontId="4" fillId="0" borderId="0" xfId="0" applyFont="1" applyAlignment="1">
      <alignment horizontal="center" vertical="center"/>
    </xf>
    <xf numFmtId="176" fontId="4" fillId="0" borderId="4" xfId="0" applyNumberFormat="1" applyFont="1" applyBorder="1" applyAlignment="1">
      <alignment horizontal="right" vertical="center"/>
    </xf>
    <xf numFmtId="176" fontId="4" fillId="0" borderId="11" xfId="0" applyNumberFormat="1" applyFont="1" applyBorder="1" applyAlignment="1">
      <alignment horizontal="right" vertical="center"/>
    </xf>
    <xf numFmtId="38" fontId="4" fillId="0" borderId="19" xfId="1" applyFont="1" applyBorder="1">
      <alignment vertical="center"/>
    </xf>
    <xf numFmtId="38" fontId="4" fillId="0" borderId="21" xfId="1" applyFont="1" applyBorder="1">
      <alignment vertical="center"/>
    </xf>
    <xf numFmtId="38" fontId="4" fillId="0" borderId="35" xfId="1" applyFont="1" applyBorder="1">
      <alignment vertical="center"/>
    </xf>
    <xf numFmtId="38" fontId="7" fillId="8" borderId="46" xfId="1" applyFont="1" applyFill="1" applyBorder="1">
      <alignment vertical="center"/>
    </xf>
    <xf numFmtId="38" fontId="8" fillId="0" borderId="0" xfId="1" applyFont="1">
      <alignment vertical="center"/>
    </xf>
    <xf numFmtId="38" fontId="4" fillId="0" borderId="1" xfId="1" applyFont="1" applyFill="1" applyBorder="1">
      <alignment vertical="center"/>
    </xf>
    <xf numFmtId="38" fontId="6" fillId="7" borderId="4" xfId="1" applyFont="1" applyFill="1" applyBorder="1">
      <alignment vertical="center"/>
    </xf>
    <xf numFmtId="0" fontId="6" fillId="7" borderId="6" xfId="0" applyFont="1" applyFill="1" applyBorder="1">
      <alignmen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38" fontId="3" fillId="2" borderId="2" xfId="1" applyFont="1" applyFill="1" applyBorder="1" applyAlignment="1">
      <alignment horizontal="center" vertical="center"/>
    </xf>
    <xf numFmtId="0" fontId="4" fillId="6" borderId="1" xfId="0" applyFont="1" applyFill="1" applyBorder="1">
      <alignment vertical="center"/>
    </xf>
    <xf numFmtId="0" fontId="4" fillId="0" borderId="1" xfId="0" applyFont="1" applyBorder="1">
      <alignment vertical="center"/>
    </xf>
    <xf numFmtId="0" fontId="4" fillId="0" borderId="3" xfId="0" applyFont="1" applyBorder="1">
      <alignment vertical="center"/>
    </xf>
    <xf numFmtId="0" fontId="4" fillId="9" borderId="62" xfId="0" applyFont="1" applyFill="1" applyBorder="1">
      <alignment vertical="center"/>
    </xf>
    <xf numFmtId="0" fontId="4" fillId="9" borderId="27" xfId="0" applyFont="1" applyFill="1" applyBorder="1">
      <alignment vertical="center"/>
    </xf>
    <xf numFmtId="0" fontId="4" fillId="9" borderId="63" xfId="0" applyFont="1" applyFill="1" applyBorder="1">
      <alignment vertical="center"/>
    </xf>
    <xf numFmtId="176" fontId="4" fillId="9" borderId="18" xfId="0" applyNumberFormat="1" applyFont="1" applyFill="1" applyBorder="1">
      <alignment vertical="center"/>
    </xf>
    <xf numFmtId="38" fontId="4" fillId="10" borderId="26" xfId="1" applyFont="1" applyFill="1" applyBorder="1">
      <alignment vertical="center"/>
    </xf>
    <xf numFmtId="177" fontId="4" fillId="0" borderId="18" xfId="1" applyNumberFormat="1" applyFont="1" applyBorder="1">
      <alignment vertical="center"/>
    </xf>
    <xf numFmtId="177" fontId="4" fillId="0" borderId="1" xfId="1" applyNumberFormat="1" applyFont="1" applyBorder="1">
      <alignment vertical="center"/>
    </xf>
    <xf numFmtId="177" fontId="4" fillId="10" borderId="26" xfId="1" applyNumberFormat="1" applyFont="1" applyFill="1" applyBorder="1">
      <alignment vertical="center"/>
    </xf>
    <xf numFmtId="177" fontId="4" fillId="0" borderId="3" xfId="1" applyNumberFormat="1" applyFont="1" applyBorder="1">
      <alignment vertical="center"/>
    </xf>
    <xf numFmtId="177" fontId="7" fillId="8" borderId="54" xfId="1" applyNumberFormat="1" applyFont="1" applyFill="1" applyBorder="1">
      <alignment vertical="center"/>
    </xf>
    <xf numFmtId="176" fontId="4" fillId="0" borderId="67" xfId="0" applyNumberFormat="1" applyFont="1" applyBorder="1">
      <alignment vertical="center"/>
    </xf>
    <xf numFmtId="176" fontId="4" fillId="0" borderId="7" xfId="0" applyNumberFormat="1" applyFont="1" applyBorder="1">
      <alignment vertical="center"/>
    </xf>
    <xf numFmtId="38" fontId="4" fillId="7" borderId="8" xfId="1" applyFont="1" applyFill="1" applyBorder="1">
      <alignment vertical="center"/>
    </xf>
    <xf numFmtId="0" fontId="4" fillId="7" borderId="39" xfId="0" applyFont="1" applyFill="1" applyBorder="1">
      <alignment vertical="center"/>
    </xf>
    <xf numFmtId="38" fontId="4" fillId="0" borderId="26" xfId="1" applyFont="1" applyBorder="1">
      <alignment vertical="center"/>
    </xf>
    <xf numFmtId="0" fontId="4" fillId="0" borderId="36" xfId="0" applyFont="1" applyBorder="1">
      <alignment vertical="center"/>
    </xf>
    <xf numFmtId="176" fontId="4" fillId="0" borderId="36" xfId="0" applyNumberFormat="1" applyFont="1" applyBorder="1" applyAlignment="1">
      <alignment horizontal="right" vertical="center"/>
    </xf>
    <xf numFmtId="38" fontId="8" fillId="0" borderId="0" xfId="1" applyFont="1" applyAlignment="1">
      <alignment horizontal="right" vertical="center"/>
    </xf>
    <xf numFmtId="0" fontId="3" fillId="5" borderId="28" xfId="0" applyFont="1" applyFill="1" applyBorder="1" applyAlignment="1">
      <alignment horizontal="center" vertical="center"/>
    </xf>
    <xf numFmtId="0" fontId="3" fillId="5" borderId="28" xfId="0" applyFont="1" applyFill="1" applyBorder="1" applyAlignment="1">
      <alignment horizontal="center" vertical="center" wrapText="1"/>
    </xf>
    <xf numFmtId="38" fontId="3" fillId="5" borderId="28" xfId="1" applyFont="1" applyFill="1" applyBorder="1">
      <alignment vertical="center"/>
    </xf>
    <xf numFmtId="38" fontId="3" fillId="5" borderId="28" xfId="1" applyFont="1" applyFill="1" applyBorder="1" applyAlignment="1">
      <alignment horizontal="center" vertical="center"/>
    </xf>
    <xf numFmtId="38" fontId="3" fillId="5" borderId="29" xfId="1" applyFont="1" applyFill="1" applyBorder="1" applyAlignment="1">
      <alignment horizontal="center" vertical="center"/>
    </xf>
    <xf numFmtId="0" fontId="4" fillId="5" borderId="29" xfId="0" applyFont="1" applyFill="1" applyBorder="1">
      <alignment vertical="center"/>
    </xf>
    <xf numFmtId="178" fontId="4" fillId="7" borderId="3" xfId="1" applyNumberFormat="1" applyFont="1" applyFill="1" applyBorder="1">
      <alignment vertical="center"/>
    </xf>
    <xf numFmtId="0" fontId="4" fillId="6" borderId="3" xfId="0" applyFont="1" applyFill="1" applyBorder="1">
      <alignment vertical="center"/>
    </xf>
    <xf numFmtId="0" fontId="4" fillId="6" borderId="34" xfId="0" applyFont="1" applyFill="1" applyBorder="1">
      <alignment vertical="center"/>
    </xf>
    <xf numFmtId="38" fontId="3" fillId="2" borderId="18" xfId="1" applyFont="1" applyFill="1" applyBorder="1" applyAlignment="1">
      <alignment horizontal="center" vertical="center"/>
    </xf>
    <xf numFmtId="38" fontId="4" fillId="7" borderId="18" xfId="1" applyFont="1" applyFill="1" applyBorder="1">
      <alignment vertical="center"/>
    </xf>
    <xf numFmtId="38" fontId="4" fillId="7" borderId="26" xfId="1" applyFont="1" applyFill="1" applyBorder="1">
      <alignment vertical="center"/>
    </xf>
    <xf numFmtId="38" fontId="4" fillId="0" borderId="1" xfId="1" applyFont="1" applyBorder="1" applyAlignment="1">
      <alignment horizontal="right" vertical="center"/>
    </xf>
    <xf numFmtId="38" fontId="4" fillId="0" borderId="8" xfId="1" applyFont="1" applyBorder="1" applyAlignment="1">
      <alignment horizontal="right" vertical="center"/>
    </xf>
    <xf numFmtId="38" fontId="4" fillId="7" borderId="3" xfId="1" applyFont="1" applyFill="1" applyBorder="1" applyAlignment="1">
      <alignment horizontal="right" vertical="center"/>
    </xf>
    <xf numFmtId="178" fontId="4" fillId="0" borderId="1" xfId="1" applyNumberFormat="1" applyFont="1" applyBorder="1" applyAlignment="1">
      <alignment horizontal="right" vertical="center"/>
    </xf>
    <xf numFmtId="178" fontId="4" fillId="0" borderId="45" xfId="1" applyNumberFormat="1" applyFont="1" applyBorder="1" applyAlignment="1">
      <alignment horizontal="right" vertical="center"/>
    </xf>
    <xf numFmtId="178" fontId="4" fillId="0" borderId="3" xfId="1" applyNumberFormat="1" applyFont="1" applyBorder="1" applyAlignment="1">
      <alignment horizontal="right" vertical="center"/>
    </xf>
    <xf numFmtId="38" fontId="4" fillId="0" borderId="18" xfId="1" applyFont="1" applyBorder="1" applyAlignment="1">
      <alignment horizontal="right" vertical="center"/>
    </xf>
    <xf numFmtId="38" fontId="4" fillId="7" borderId="18" xfId="1" applyFont="1" applyFill="1" applyBorder="1" applyAlignment="1">
      <alignment horizontal="right" vertical="center"/>
    </xf>
    <xf numFmtId="177" fontId="4" fillId="0" borderId="18" xfId="1" applyNumberFormat="1" applyFont="1" applyBorder="1" applyAlignment="1">
      <alignment horizontal="right" vertical="center"/>
    </xf>
    <xf numFmtId="38" fontId="4" fillId="7" borderId="1" xfId="1" applyFont="1" applyFill="1" applyBorder="1" applyAlignment="1">
      <alignment horizontal="right" vertical="center"/>
    </xf>
    <xf numFmtId="177" fontId="4" fillId="0" borderId="1" xfId="1" applyNumberFormat="1" applyFont="1" applyBorder="1" applyAlignment="1">
      <alignment horizontal="right" vertical="center"/>
    </xf>
    <xf numFmtId="38" fontId="4" fillId="10" borderId="26" xfId="1" applyFont="1" applyFill="1" applyBorder="1" applyAlignment="1">
      <alignment horizontal="right" vertical="center"/>
    </xf>
    <xf numFmtId="38" fontId="4" fillId="7" borderId="26" xfId="1" applyFont="1" applyFill="1" applyBorder="1" applyAlignment="1">
      <alignment horizontal="right" vertical="center"/>
    </xf>
    <xf numFmtId="177" fontId="4" fillId="10" borderId="26" xfId="1" applyNumberFormat="1" applyFont="1" applyFill="1" applyBorder="1" applyAlignment="1">
      <alignment horizontal="right" vertical="center"/>
    </xf>
    <xf numFmtId="38" fontId="4" fillId="0" borderId="3" xfId="1" applyFont="1" applyBorder="1" applyAlignment="1">
      <alignment horizontal="right" vertical="center"/>
    </xf>
    <xf numFmtId="177" fontId="4" fillId="0" borderId="3" xfId="1" applyNumberFormat="1" applyFont="1" applyBorder="1" applyAlignment="1">
      <alignment horizontal="right" vertical="center"/>
    </xf>
    <xf numFmtId="38" fontId="7" fillId="8" borderId="25" xfId="1" applyFont="1" applyFill="1" applyBorder="1" applyAlignment="1">
      <alignment horizontal="right" vertical="center"/>
    </xf>
    <xf numFmtId="177" fontId="7" fillId="8" borderId="54" xfId="1" applyNumberFormat="1" applyFont="1" applyFill="1" applyBorder="1" applyAlignment="1">
      <alignment horizontal="right" vertical="center"/>
    </xf>
    <xf numFmtId="176" fontId="4" fillId="0" borderId="18" xfId="0" applyNumberFormat="1" applyFont="1" applyBorder="1" applyAlignment="1">
      <alignment horizontal="right" vertical="center"/>
    </xf>
    <xf numFmtId="176" fontId="4" fillId="0" borderId="1" xfId="0" applyNumberFormat="1" applyFont="1" applyBorder="1" applyAlignment="1">
      <alignment horizontal="right" vertical="center"/>
    </xf>
    <xf numFmtId="176" fontId="4" fillId="9" borderId="18" xfId="0" applyNumberFormat="1" applyFont="1" applyFill="1" applyBorder="1" applyAlignment="1">
      <alignment horizontal="right" vertical="center"/>
    </xf>
    <xf numFmtId="176" fontId="4" fillId="0" borderId="3" xfId="0" applyNumberFormat="1" applyFont="1" applyBorder="1" applyAlignment="1">
      <alignment horizontal="right" vertical="center"/>
    </xf>
    <xf numFmtId="177" fontId="7" fillId="8" borderId="25" xfId="1" applyNumberFormat="1" applyFont="1" applyFill="1" applyBorder="1" applyAlignment="1">
      <alignment horizontal="right" vertical="center"/>
    </xf>
    <xf numFmtId="0" fontId="4" fillId="11" borderId="55" xfId="0" applyFont="1" applyFill="1" applyBorder="1">
      <alignment vertical="center"/>
    </xf>
    <xf numFmtId="0" fontId="4" fillId="11" borderId="5" xfId="0" applyFont="1" applyFill="1" applyBorder="1">
      <alignment vertical="center"/>
    </xf>
    <xf numFmtId="176" fontId="4" fillId="11" borderId="6" xfId="0" applyNumberFormat="1" applyFont="1" applyFill="1" applyBorder="1" applyAlignment="1">
      <alignment horizontal="right" vertical="center"/>
    </xf>
    <xf numFmtId="176" fontId="4" fillId="11" borderId="1" xfId="0" applyNumberFormat="1" applyFont="1" applyFill="1" applyBorder="1" applyAlignment="1">
      <alignment horizontal="right" vertical="center"/>
    </xf>
    <xf numFmtId="38" fontId="4" fillId="11" borderId="1" xfId="1" applyFont="1" applyFill="1" applyBorder="1" applyAlignment="1">
      <alignment horizontal="right" vertical="center"/>
    </xf>
    <xf numFmtId="177" fontId="4" fillId="11" borderId="7" xfId="1" applyNumberFormat="1" applyFont="1" applyFill="1" applyBorder="1" applyAlignment="1">
      <alignment horizontal="right" vertical="center"/>
    </xf>
    <xf numFmtId="38" fontId="4" fillId="11" borderId="47" xfId="1" applyFont="1" applyFill="1" applyBorder="1">
      <alignment vertical="center"/>
    </xf>
    <xf numFmtId="0" fontId="4" fillId="11" borderId="56" xfId="0" applyFont="1" applyFill="1" applyBorder="1">
      <alignment vertical="center"/>
    </xf>
    <xf numFmtId="0" fontId="4" fillId="11" borderId="57" xfId="0" applyFont="1" applyFill="1" applyBorder="1">
      <alignment vertical="center"/>
    </xf>
    <xf numFmtId="176" fontId="4" fillId="11" borderId="58" xfId="0" applyNumberFormat="1" applyFont="1" applyFill="1" applyBorder="1" applyAlignment="1">
      <alignment horizontal="right" vertical="center"/>
    </xf>
    <xf numFmtId="176" fontId="4" fillId="11" borderId="45" xfId="0" applyNumberFormat="1" applyFont="1" applyFill="1" applyBorder="1" applyAlignment="1">
      <alignment horizontal="right" vertical="center"/>
    </xf>
    <xf numFmtId="38" fontId="4" fillId="11" borderId="45" xfId="1" applyFont="1" applyFill="1" applyBorder="1" applyAlignment="1">
      <alignment horizontal="right" vertical="center"/>
    </xf>
    <xf numFmtId="177" fontId="4" fillId="11" borderId="48" xfId="1" applyNumberFormat="1" applyFont="1" applyFill="1" applyBorder="1" applyAlignment="1">
      <alignment horizontal="right" vertical="center"/>
    </xf>
    <xf numFmtId="38" fontId="4" fillId="11" borderId="49" xfId="1" applyFont="1" applyFill="1" applyBorder="1">
      <alignment vertical="center"/>
    </xf>
    <xf numFmtId="0" fontId="4" fillId="11" borderId="59" xfId="0" applyFont="1" applyFill="1" applyBorder="1">
      <alignment vertical="center"/>
    </xf>
    <xf numFmtId="0" fontId="4" fillId="11" borderId="60" xfId="0" applyFont="1" applyFill="1" applyBorder="1">
      <alignment vertical="center"/>
    </xf>
    <xf numFmtId="176" fontId="4" fillId="11" borderId="61" xfId="0" applyNumberFormat="1" applyFont="1" applyFill="1" applyBorder="1" applyAlignment="1">
      <alignment horizontal="right" vertical="center"/>
    </xf>
    <xf numFmtId="176" fontId="4" fillId="11" borderId="2" xfId="0" applyNumberFormat="1" applyFont="1" applyFill="1" applyBorder="1" applyAlignment="1">
      <alignment horizontal="right" vertical="center"/>
    </xf>
    <xf numFmtId="38" fontId="4" fillId="11" borderId="2" xfId="1" applyFont="1" applyFill="1" applyBorder="1" applyAlignment="1">
      <alignment horizontal="right" vertical="center"/>
    </xf>
    <xf numFmtId="177" fontId="4" fillId="11" borderId="50" xfId="1" applyNumberFormat="1" applyFont="1" applyFill="1" applyBorder="1" applyAlignment="1">
      <alignment horizontal="right" vertical="center"/>
    </xf>
    <xf numFmtId="38" fontId="4" fillId="11" borderId="53" xfId="1" applyFont="1" applyFill="1" applyBorder="1">
      <alignment vertical="center"/>
    </xf>
    <xf numFmtId="176" fontId="4" fillId="11" borderId="1" xfId="0" applyNumberFormat="1" applyFont="1" applyFill="1" applyBorder="1">
      <alignment vertical="center"/>
    </xf>
    <xf numFmtId="38" fontId="4" fillId="11" borderId="1" xfId="1" applyFont="1" applyFill="1" applyBorder="1">
      <alignment vertical="center"/>
    </xf>
    <xf numFmtId="177" fontId="4" fillId="11" borderId="7" xfId="1" applyNumberFormat="1" applyFont="1" applyFill="1" applyBorder="1">
      <alignment vertical="center"/>
    </xf>
    <xf numFmtId="176" fontId="4" fillId="11" borderId="45" xfId="0" applyNumberFormat="1" applyFont="1" applyFill="1" applyBorder="1">
      <alignment vertical="center"/>
    </xf>
    <xf numFmtId="38" fontId="4" fillId="11" borderId="45" xfId="1" applyFont="1" applyFill="1" applyBorder="1">
      <alignment vertical="center"/>
    </xf>
    <xf numFmtId="177" fontId="4" fillId="11" borderId="48" xfId="1" applyNumberFormat="1" applyFont="1" applyFill="1" applyBorder="1">
      <alignment vertical="center"/>
    </xf>
    <xf numFmtId="176" fontId="4" fillId="11" borderId="2" xfId="0" applyNumberFormat="1" applyFont="1" applyFill="1" applyBorder="1">
      <alignment vertical="center"/>
    </xf>
    <xf numFmtId="38" fontId="4" fillId="11" borderId="2" xfId="1" applyFont="1" applyFill="1" applyBorder="1">
      <alignment vertical="center"/>
    </xf>
    <xf numFmtId="177" fontId="4" fillId="11" borderId="50" xfId="1" applyNumberFormat="1" applyFont="1" applyFill="1" applyBorder="1">
      <alignment vertical="center"/>
    </xf>
    <xf numFmtId="178" fontId="4" fillId="7" borderId="3" xfId="1" applyNumberFormat="1" applyFont="1" applyFill="1" applyBorder="1" applyAlignment="1">
      <alignment horizontal="right" vertical="center"/>
    </xf>
    <xf numFmtId="176" fontId="4" fillId="0" borderId="1" xfId="0" applyNumberFormat="1" applyFont="1" applyFill="1" applyBorder="1">
      <alignment vertical="center"/>
    </xf>
    <xf numFmtId="0" fontId="4" fillId="6" borderId="45" xfId="0" applyFont="1" applyFill="1" applyBorder="1">
      <alignment vertical="center"/>
    </xf>
    <xf numFmtId="0" fontId="4" fillId="6" borderId="48" xfId="0" applyFont="1" applyFill="1" applyBorder="1">
      <alignment vertical="center"/>
    </xf>
    <xf numFmtId="176" fontId="4" fillId="0" borderId="45" xfId="0" applyNumberFormat="1" applyFont="1" applyBorder="1">
      <alignment vertical="center"/>
    </xf>
    <xf numFmtId="38" fontId="4" fillId="0" borderId="45" xfId="1" applyFont="1" applyBorder="1">
      <alignment vertical="center"/>
    </xf>
    <xf numFmtId="38" fontId="4" fillId="7" borderId="45" xfId="1" applyFont="1" applyFill="1" applyBorder="1">
      <alignment vertical="center"/>
    </xf>
    <xf numFmtId="177" fontId="4" fillId="0" borderId="45" xfId="1" applyNumberFormat="1" applyFont="1" applyBorder="1">
      <alignment vertical="center"/>
    </xf>
    <xf numFmtId="38" fontId="4" fillId="0" borderId="68" xfId="1" applyFont="1" applyBorder="1">
      <alignment vertical="center"/>
    </xf>
    <xf numFmtId="0" fontId="17" fillId="0" borderId="0" xfId="0" applyFont="1">
      <alignment vertical="center"/>
    </xf>
    <xf numFmtId="0" fontId="4" fillId="0" borderId="1" xfId="0" applyFont="1" applyBorder="1">
      <alignmen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6" borderId="1" xfId="0" applyFont="1" applyFill="1" applyBorder="1">
      <alignment vertical="center"/>
    </xf>
    <xf numFmtId="0" fontId="4" fillId="0" borderId="10" xfId="0" applyFont="1" applyBorder="1">
      <alignment vertical="center"/>
    </xf>
    <xf numFmtId="0" fontId="4" fillId="0" borderId="3" xfId="0" applyFont="1" applyBorder="1">
      <alignment vertical="center"/>
    </xf>
    <xf numFmtId="38" fontId="3" fillId="2" borderId="18" xfId="1" applyFont="1" applyFill="1" applyBorder="1" applyAlignment="1">
      <alignment horizontal="center" vertical="center"/>
    </xf>
    <xf numFmtId="38" fontId="3" fillId="2" borderId="2" xfId="1" applyFont="1" applyFill="1" applyBorder="1" applyAlignment="1">
      <alignment horizontal="center" vertical="center"/>
    </xf>
    <xf numFmtId="0" fontId="4" fillId="0" borderId="4" xfId="0" applyFont="1" applyBorder="1">
      <alignment vertical="center"/>
    </xf>
    <xf numFmtId="0" fontId="4" fillId="0" borderId="6" xfId="0" applyFont="1" applyBorder="1">
      <alignment vertical="center"/>
    </xf>
    <xf numFmtId="0" fontId="4" fillId="4" borderId="4" xfId="0" applyFont="1" applyFill="1" applyBorder="1">
      <alignment vertical="center"/>
    </xf>
    <xf numFmtId="0" fontId="4" fillId="0" borderId="1" xfId="0" applyFont="1" applyBorder="1" applyAlignment="1">
      <alignment vertical="center" textRotation="255"/>
    </xf>
    <xf numFmtId="0" fontId="3" fillId="5" borderId="28" xfId="0" applyFont="1" applyFill="1" applyBorder="1" applyAlignment="1">
      <alignment horizontal="left" vertical="center"/>
    </xf>
    <xf numFmtId="0" fontId="4" fillId="0" borderId="63" xfId="0" applyFont="1" applyBorder="1">
      <alignment vertical="center"/>
    </xf>
    <xf numFmtId="0" fontId="4" fillId="6" borderId="70" xfId="0" applyFont="1" applyFill="1" applyBorder="1">
      <alignment vertical="center"/>
    </xf>
    <xf numFmtId="0" fontId="4" fillId="0" borderId="58" xfId="0" applyFont="1" applyBorder="1">
      <alignment vertical="center"/>
    </xf>
    <xf numFmtId="0" fontId="8" fillId="0" borderId="6" xfId="0" applyFont="1" applyBorder="1">
      <alignment vertical="center"/>
    </xf>
    <xf numFmtId="0" fontId="19" fillId="0" borderId="0" xfId="0" applyFont="1">
      <alignment vertical="center"/>
    </xf>
    <xf numFmtId="38" fontId="3" fillId="2" borderId="2" xfId="1"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lignment vertical="center"/>
    </xf>
    <xf numFmtId="0" fontId="4" fillId="0" borderId="8" xfId="0" applyFont="1" applyBorder="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6" xfId="0" applyFont="1" applyFill="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4" borderId="1" xfId="0" applyFont="1" applyFill="1" applyBorder="1">
      <alignment vertical="center"/>
    </xf>
    <xf numFmtId="0" fontId="4" fillId="6" borderId="1" xfId="0" applyFont="1" applyFill="1" applyBorder="1">
      <alignment vertical="center"/>
    </xf>
    <xf numFmtId="0" fontId="4" fillId="0" borderId="9" xfId="0" applyFont="1" applyBorder="1">
      <alignment vertical="center"/>
    </xf>
    <xf numFmtId="0" fontId="4" fillId="0" borderId="10" xfId="0" applyFont="1" applyBorder="1">
      <alignment vertical="center"/>
    </xf>
    <xf numFmtId="0" fontId="4" fillId="0" borderId="3" xfId="0" applyFont="1" applyBorder="1">
      <alignment vertical="center"/>
    </xf>
    <xf numFmtId="38" fontId="3" fillId="2" borderId="19" xfId="1" applyFont="1" applyFill="1" applyBorder="1" applyAlignment="1">
      <alignment horizontal="center" vertical="center" wrapText="1"/>
    </xf>
    <xf numFmtId="38" fontId="3" fillId="2" borderId="52" xfId="1" applyFont="1" applyFill="1" applyBorder="1" applyAlignment="1">
      <alignment horizontal="center" vertical="center"/>
    </xf>
    <xf numFmtId="0" fontId="3" fillId="2" borderId="18" xfId="0" applyFont="1" applyFill="1" applyBorder="1" applyAlignment="1">
      <alignment horizontal="center" vertical="center" wrapText="1"/>
    </xf>
    <xf numFmtId="0" fontId="3" fillId="2" borderId="2" xfId="0" applyFont="1" applyFill="1" applyBorder="1" applyAlignment="1">
      <alignment horizontal="center" vertical="center" wrapText="1"/>
    </xf>
    <xf numFmtId="38" fontId="3" fillId="2" borderId="18" xfId="1" applyFont="1" applyFill="1" applyBorder="1" applyAlignment="1">
      <alignment horizontal="center" vertical="center"/>
    </xf>
    <xf numFmtId="38" fontId="3" fillId="2" borderId="18" xfId="1" applyFont="1" applyFill="1" applyBorder="1" applyAlignment="1">
      <alignment horizontal="center" vertical="center" wrapText="1"/>
    </xf>
    <xf numFmtId="38" fontId="3" fillId="2" borderId="2" xfId="1" applyFont="1" applyFill="1" applyBorder="1" applyAlignment="1">
      <alignment horizontal="center" vertical="center"/>
    </xf>
    <xf numFmtId="38" fontId="3" fillId="2" borderId="2" xfId="1" applyFont="1" applyFill="1" applyBorder="1" applyAlignment="1">
      <alignment horizontal="center" vertical="center" wrapText="1"/>
    </xf>
    <xf numFmtId="38" fontId="5" fillId="0" borderId="0" xfId="1" applyFont="1" applyAlignment="1">
      <alignment horizontal="left" vertical="center"/>
    </xf>
    <xf numFmtId="0" fontId="3" fillId="2" borderId="17"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2" xfId="0" applyFont="1" applyFill="1" applyBorder="1" applyAlignment="1">
      <alignment horizontal="center" vertical="center"/>
    </xf>
    <xf numFmtId="0" fontId="4" fillId="0" borderId="36" xfId="0" applyFont="1" applyBorder="1" applyAlignment="1">
      <alignment vertical="center"/>
    </xf>
    <xf numFmtId="0" fontId="4" fillId="0" borderId="43" xfId="0" applyFont="1" applyBorder="1" applyAlignment="1">
      <alignment vertical="center"/>
    </xf>
    <xf numFmtId="0" fontId="4" fillId="0" borderId="37" xfId="0" applyFont="1" applyBorder="1" applyAlignment="1">
      <alignmen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4" fillId="0" borderId="36" xfId="0" applyFont="1" applyBorder="1" applyAlignment="1">
      <alignment horizontal="left" vertical="center"/>
    </xf>
    <xf numFmtId="0" fontId="4" fillId="0" borderId="43" xfId="0" applyFont="1" applyBorder="1" applyAlignment="1">
      <alignment horizontal="left" vertical="center"/>
    </xf>
    <xf numFmtId="0" fontId="4" fillId="0" borderId="37" xfId="0" applyFont="1" applyBorder="1" applyAlignment="1">
      <alignment horizontal="left" vertical="center"/>
    </xf>
    <xf numFmtId="177" fontId="4" fillId="7" borderId="2" xfId="1" applyNumberFormat="1" applyFont="1" applyFill="1" applyBorder="1">
      <alignment vertical="center"/>
    </xf>
    <xf numFmtId="177" fontId="4" fillId="7" borderId="25" xfId="1" applyNumberFormat="1" applyFont="1" applyFill="1" applyBorder="1">
      <alignment vertical="center"/>
    </xf>
    <xf numFmtId="177" fontId="4" fillId="7" borderId="31" xfId="1" applyNumberFormat="1" applyFont="1" applyFill="1" applyBorder="1">
      <alignment vertical="center"/>
    </xf>
    <xf numFmtId="0" fontId="4" fillId="0" borderId="64"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5"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44" xfId="0" applyFont="1" applyBorder="1" applyAlignment="1">
      <alignment horizontal="center" vertical="center"/>
    </xf>
    <xf numFmtId="0" fontId="4" fillId="0" borderId="39" xfId="0" applyFont="1" applyBorder="1" applyAlignment="1">
      <alignment horizontal="center" vertical="center"/>
    </xf>
    <xf numFmtId="0" fontId="4" fillId="0" borderId="66" xfId="0" applyFont="1" applyBorder="1" applyAlignment="1">
      <alignment horizontal="center" vertical="center"/>
    </xf>
    <xf numFmtId="49" fontId="4" fillId="0" borderId="5" xfId="0" applyNumberFormat="1" applyFont="1" applyBorder="1" applyAlignment="1">
      <alignment horizontal="right" vertical="center" indent="1"/>
    </xf>
    <xf numFmtId="49" fontId="4" fillId="0" borderId="6" xfId="0" applyNumberFormat="1" applyFont="1" applyBorder="1" applyAlignment="1">
      <alignment horizontal="right" vertical="center" indent="1"/>
    </xf>
    <xf numFmtId="0" fontId="4" fillId="0" borderId="9" xfId="0" applyFont="1" applyBorder="1" applyAlignment="1">
      <alignment horizontal="center" vertical="center"/>
    </xf>
    <xf numFmtId="0" fontId="4" fillId="0" borderId="32" xfId="0" applyFont="1" applyBorder="1" applyAlignment="1">
      <alignment horizontal="center" vertical="center"/>
    </xf>
    <xf numFmtId="0" fontId="4" fillId="0" borderId="10" xfId="0" applyFont="1" applyBorder="1" applyAlignment="1">
      <alignment horizontal="center" vertical="center"/>
    </xf>
    <xf numFmtId="0" fontId="4" fillId="0" borderId="45"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4" borderId="5"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38" fontId="4" fillId="4" borderId="4" xfId="1" applyFont="1" applyFill="1" applyBorder="1" applyAlignment="1">
      <alignment horizontal="center" vertical="center"/>
    </xf>
    <xf numFmtId="38" fontId="4" fillId="4" borderId="6" xfId="1" applyFont="1" applyFill="1" applyBorder="1" applyAlignment="1">
      <alignment horizontal="center" vertical="center"/>
    </xf>
    <xf numFmtId="49" fontId="4" fillId="0" borderId="4" xfId="0" applyNumberFormat="1" applyFont="1" applyBorder="1" applyAlignment="1">
      <alignment horizontal="right" vertical="center" indent="1"/>
    </xf>
    <xf numFmtId="0" fontId="4" fillId="0" borderId="36" xfId="0" applyFont="1" applyBorder="1">
      <alignment vertical="center"/>
    </xf>
    <xf numFmtId="0" fontId="4" fillId="0" borderId="43" xfId="0" applyFont="1" applyBorder="1">
      <alignment vertical="center"/>
    </xf>
    <xf numFmtId="0" fontId="4" fillId="0" borderId="37" xfId="0" applyFont="1" applyBorder="1">
      <alignment vertical="center"/>
    </xf>
    <xf numFmtId="0" fontId="4" fillId="0" borderId="11"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6" xfId="0" applyFont="1" applyBorder="1">
      <alignment vertical="center"/>
    </xf>
    <xf numFmtId="0" fontId="4" fillId="0" borderId="4" xfId="0" applyFont="1" applyBorder="1">
      <alignment vertical="center"/>
    </xf>
    <xf numFmtId="0" fontId="4" fillId="0" borderId="6" xfId="0" applyFont="1" applyBorder="1">
      <alignment vertical="center"/>
    </xf>
    <xf numFmtId="0" fontId="20" fillId="0" borderId="1"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69"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9" fillId="0" borderId="1" xfId="0" applyFont="1" applyBorder="1" applyAlignment="1">
      <alignment horizontal="center" vertical="center" textRotation="255"/>
    </xf>
    <xf numFmtId="0" fontId="4" fillId="6" borderId="2" xfId="0" applyFont="1" applyFill="1" applyBorder="1" applyAlignment="1">
      <alignment horizontal="center" vertical="center" textRotation="255"/>
    </xf>
    <xf numFmtId="0" fontId="4" fillId="6" borderId="69" xfId="0" applyFont="1" applyFill="1" applyBorder="1" applyAlignment="1">
      <alignment horizontal="center" vertical="center" textRotation="255"/>
    </xf>
    <xf numFmtId="0" fontId="4" fillId="6" borderId="3" xfId="0" applyFont="1" applyFill="1" applyBorder="1" applyAlignment="1">
      <alignment horizontal="center" vertical="center" textRotation="255"/>
    </xf>
    <xf numFmtId="0" fontId="21" fillId="0" borderId="2" xfId="0" applyFont="1" applyBorder="1" applyAlignment="1">
      <alignment horizontal="center" vertical="center" textRotation="255"/>
    </xf>
    <xf numFmtId="0" fontId="21" fillId="0" borderId="69" xfId="0" applyFont="1" applyBorder="1" applyAlignment="1">
      <alignment horizontal="center" vertical="center" textRotation="255"/>
    </xf>
    <xf numFmtId="0" fontId="21" fillId="0" borderId="3" xfId="0" applyFont="1" applyBorder="1" applyAlignment="1">
      <alignment horizontal="center" vertical="center" textRotation="255"/>
    </xf>
    <xf numFmtId="0" fontId="4" fillId="6" borderId="1" xfId="0" applyFont="1" applyFill="1" applyBorder="1" applyAlignment="1">
      <alignment horizontal="center" vertical="center"/>
    </xf>
    <xf numFmtId="0" fontId="4" fillId="4" borderId="4" xfId="0" applyFont="1" applyFill="1" applyBorder="1">
      <alignment vertical="center"/>
    </xf>
    <xf numFmtId="0" fontId="4" fillId="4" borderId="6"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309706</xdr:colOff>
      <xdr:row>26</xdr:row>
      <xdr:rowOff>63499</xdr:rowOff>
    </xdr:from>
    <xdr:to>
      <xdr:col>11</xdr:col>
      <xdr:colOff>2197362</xdr:colOff>
      <xdr:row>43</xdr:row>
      <xdr:rowOff>270000</xdr:rowOff>
    </xdr:to>
    <xdr:pic>
      <xdr:nvPicPr>
        <xdr:cNvPr id="2" name="図 1">
          <a:extLst>
            <a:ext uri="{FF2B5EF4-FFF2-40B4-BE49-F238E27FC236}">
              <a16:creationId xmlns:a16="http://schemas.microsoft.com/office/drawing/2014/main" id="{8DD96697-3896-4E62-AC3C-393AD1CC9E0B}"/>
            </a:ext>
          </a:extLst>
        </xdr:cNvPr>
        <xdr:cNvPicPr>
          <a:picLocks noChangeAspect="1"/>
        </xdr:cNvPicPr>
      </xdr:nvPicPr>
      <xdr:blipFill>
        <a:blip xmlns:r="http://schemas.openxmlformats.org/officeDocument/2006/relationships" r:embed="rId1"/>
        <a:stretch>
          <a:fillRect/>
        </a:stretch>
      </xdr:blipFill>
      <xdr:spPr>
        <a:xfrm>
          <a:off x="11517456" y="8842374"/>
          <a:ext cx="5967531" cy="57945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317500</xdr:colOff>
      <xdr:row>32</xdr:row>
      <xdr:rowOff>95250</xdr:rowOff>
    </xdr:from>
    <xdr:to>
      <xdr:col>11</xdr:col>
      <xdr:colOff>2205156</xdr:colOff>
      <xdr:row>49</xdr:row>
      <xdr:rowOff>301751</xdr:rowOff>
    </xdr:to>
    <xdr:pic>
      <xdr:nvPicPr>
        <xdr:cNvPr id="3" name="図 2">
          <a:extLst>
            <a:ext uri="{FF2B5EF4-FFF2-40B4-BE49-F238E27FC236}">
              <a16:creationId xmlns:a16="http://schemas.microsoft.com/office/drawing/2014/main" id="{51C14AAA-5F5E-4EBD-AF24-E0746D15F594}"/>
            </a:ext>
          </a:extLst>
        </xdr:cNvPr>
        <xdr:cNvPicPr>
          <a:picLocks noChangeAspect="1"/>
        </xdr:cNvPicPr>
      </xdr:nvPicPr>
      <xdr:blipFill>
        <a:blip xmlns:r="http://schemas.openxmlformats.org/officeDocument/2006/relationships" r:embed="rId1"/>
        <a:stretch>
          <a:fillRect/>
        </a:stretch>
      </xdr:blipFill>
      <xdr:spPr>
        <a:xfrm>
          <a:off x="11525250" y="10969625"/>
          <a:ext cx="5967531" cy="57945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71581</xdr:colOff>
      <xdr:row>41</xdr:row>
      <xdr:rowOff>15874</xdr:rowOff>
    </xdr:from>
    <xdr:to>
      <xdr:col>14</xdr:col>
      <xdr:colOff>1403612</xdr:colOff>
      <xdr:row>58</xdr:row>
      <xdr:rowOff>222375</xdr:rowOff>
    </xdr:to>
    <xdr:pic>
      <xdr:nvPicPr>
        <xdr:cNvPr id="2" name="図 1">
          <a:extLst>
            <a:ext uri="{FF2B5EF4-FFF2-40B4-BE49-F238E27FC236}">
              <a16:creationId xmlns:a16="http://schemas.microsoft.com/office/drawing/2014/main" id="{2CD9C0D2-96EE-40CC-97B7-353632648E13}"/>
            </a:ext>
          </a:extLst>
        </xdr:cNvPr>
        <xdr:cNvPicPr>
          <a:picLocks noChangeAspect="1"/>
        </xdr:cNvPicPr>
      </xdr:nvPicPr>
      <xdr:blipFill>
        <a:blip xmlns:r="http://schemas.openxmlformats.org/officeDocument/2006/relationships" r:embed="rId1"/>
        <a:stretch>
          <a:fillRect/>
        </a:stretch>
      </xdr:blipFill>
      <xdr:spPr>
        <a:xfrm>
          <a:off x="12339781" y="14065249"/>
          <a:ext cx="5942131" cy="57976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17318</xdr:colOff>
      <xdr:row>19</xdr:row>
      <xdr:rowOff>9525</xdr:rowOff>
    </xdr:from>
    <xdr:to>
      <xdr:col>2</xdr:col>
      <xdr:colOff>209550</xdr:colOff>
      <xdr:row>20</xdr:row>
      <xdr:rowOff>206375</xdr:rowOff>
    </xdr:to>
    <xdr:sp macro="" textlink="">
      <xdr:nvSpPr>
        <xdr:cNvPr id="2" name="左中かっこ 1">
          <a:extLst>
            <a:ext uri="{FF2B5EF4-FFF2-40B4-BE49-F238E27FC236}">
              <a16:creationId xmlns:a16="http://schemas.microsoft.com/office/drawing/2014/main" id="{B0570392-75C7-4756-A9DB-9DF7B7D250D9}"/>
            </a:ext>
          </a:extLst>
        </xdr:cNvPr>
        <xdr:cNvSpPr/>
      </xdr:nvSpPr>
      <xdr:spPr>
        <a:xfrm>
          <a:off x="525318" y="4359275"/>
          <a:ext cx="192232" cy="434975"/>
        </a:xfrm>
        <a:prstGeom prst="leftBrace">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238125</xdr:colOff>
      <xdr:row>19</xdr:row>
      <xdr:rowOff>9525</xdr:rowOff>
    </xdr:from>
    <xdr:to>
      <xdr:col>24</xdr:col>
      <xdr:colOff>219075</xdr:colOff>
      <xdr:row>20</xdr:row>
      <xdr:rowOff>206375</xdr:rowOff>
    </xdr:to>
    <xdr:sp macro="" textlink="">
      <xdr:nvSpPr>
        <xdr:cNvPr id="3" name="左中かっこ 2">
          <a:extLst>
            <a:ext uri="{FF2B5EF4-FFF2-40B4-BE49-F238E27FC236}">
              <a16:creationId xmlns:a16="http://schemas.microsoft.com/office/drawing/2014/main" id="{6072E5E4-2AD2-460F-9D62-F02B7F0804D5}"/>
            </a:ext>
          </a:extLst>
        </xdr:cNvPr>
        <xdr:cNvSpPr/>
      </xdr:nvSpPr>
      <xdr:spPr>
        <a:xfrm flipH="1">
          <a:off x="6080125" y="4359275"/>
          <a:ext cx="234950" cy="434975"/>
        </a:xfrm>
        <a:prstGeom prst="leftBrace">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152400</xdr:colOff>
      <xdr:row>50</xdr:row>
      <xdr:rowOff>133350</xdr:rowOff>
    </xdr:from>
    <xdr:to>
      <xdr:col>19</xdr:col>
      <xdr:colOff>76200</xdr:colOff>
      <xdr:row>50</xdr:row>
      <xdr:rowOff>133350</xdr:rowOff>
    </xdr:to>
    <xdr:cxnSp macro="">
      <xdr:nvCxnSpPr>
        <xdr:cNvPr id="5" name="直線コネクタ 4">
          <a:extLst>
            <a:ext uri="{FF2B5EF4-FFF2-40B4-BE49-F238E27FC236}">
              <a16:creationId xmlns:a16="http://schemas.microsoft.com/office/drawing/2014/main" id="{EA05DED2-A744-4739-A017-E123E2C0B094}"/>
            </a:ext>
          </a:extLst>
        </xdr:cNvPr>
        <xdr:cNvCxnSpPr/>
      </xdr:nvCxnSpPr>
      <xdr:spPr>
        <a:xfrm>
          <a:off x="1885950" y="8772525"/>
          <a:ext cx="289560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152400</xdr:colOff>
      <xdr:row>61</xdr:row>
      <xdr:rowOff>133350</xdr:rowOff>
    </xdr:from>
    <xdr:to>
      <xdr:col>25</xdr:col>
      <xdr:colOff>133350</xdr:colOff>
      <xdr:row>61</xdr:row>
      <xdr:rowOff>133350</xdr:rowOff>
    </xdr:to>
    <xdr:cxnSp macro="">
      <xdr:nvCxnSpPr>
        <xdr:cNvPr id="6" name="直線コネクタ 5">
          <a:extLst>
            <a:ext uri="{FF2B5EF4-FFF2-40B4-BE49-F238E27FC236}">
              <a16:creationId xmlns:a16="http://schemas.microsoft.com/office/drawing/2014/main" id="{066A01A3-429B-4B54-AE60-2564A7451DD4}"/>
            </a:ext>
          </a:extLst>
        </xdr:cNvPr>
        <xdr:cNvCxnSpPr/>
      </xdr:nvCxnSpPr>
      <xdr:spPr>
        <a:xfrm>
          <a:off x="1885950" y="11391900"/>
          <a:ext cx="443865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78</xdr:row>
      <xdr:rowOff>104775</xdr:rowOff>
    </xdr:from>
    <xdr:to>
      <xdr:col>16</xdr:col>
      <xdr:colOff>219075</xdr:colOff>
      <xdr:row>78</xdr:row>
      <xdr:rowOff>104775</xdr:rowOff>
    </xdr:to>
    <xdr:cxnSp macro="">
      <xdr:nvCxnSpPr>
        <xdr:cNvPr id="7" name="直線コネクタ 6">
          <a:extLst>
            <a:ext uri="{FF2B5EF4-FFF2-40B4-BE49-F238E27FC236}">
              <a16:creationId xmlns:a16="http://schemas.microsoft.com/office/drawing/2014/main" id="{0D04DA58-1757-4EC3-9F65-7290295FA179}"/>
            </a:ext>
          </a:extLst>
        </xdr:cNvPr>
        <xdr:cNvCxnSpPr/>
      </xdr:nvCxnSpPr>
      <xdr:spPr>
        <a:xfrm>
          <a:off x="1733550" y="15411450"/>
          <a:ext cx="1704975"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219077</xdr:colOff>
      <xdr:row>16</xdr:row>
      <xdr:rowOff>9525</xdr:rowOff>
    </xdr:from>
    <xdr:to>
      <xdr:col>18</xdr:col>
      <xdr:colOff>114301</xdr:colOff>
      <xdr:row>17</xdr:row>
      <xdr:rowOff>228600</xdr:rowOff>
    </xdr:to>
    <xdr:sp macro="" textlink="">
      <xdr:nvSpPr>
        <xdr:cNvPr id="4" name="円弧 3">
          <a:extLst>
            <a:ext uri="{FF2B5EF4-FFF2-40B4-BE49-F238E27FC236}">
              <a16:creationId xmlns:a16="http://schemas.microsoft.com/office/drawing/2014/main" id="{7F1C9C13-95FF-4AAC-B7A8-7F0E9E9D29E0}"/>
            </a:ext>
          </a:extLst>
        </xdr:cNvPr>
        <xdr:cNvSpPr/>
      </xdr:nvSpPr>
      <xdr:spPr>
        <a:xfrm>
          <a:off x="4429127" y="3886200"/>
          <a:ext cx="142874" cy="457200"/>
        </a:xfrm>
        <a:prstGeom prst="arc">
          <a:avLst>
            <a:gd name="adj1" fmla="val 16200000"/>
            <a:gd name="adj2" fmla="val 552089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180974</xdr:colOff>
      <xdr:row>16</xdr:row>
      <xdr:rowOff>19050</xdr:rowOff>
    </xdr:from>
    <xdr:to>
      <xdr:col>3</xdr:col>
      <xdr:colOff>114301</xdr:colOff>
      <xdr:row>18</xdr:row>
      <xdr:rowOff>0</xdr:rowOff>
    </xdr:to>
    <xdr:sp macro="" textlink="">
      <xdr:nvSpPr>
        <xdr:cNvPr id="8" name="円弧 7">
          <a:extLst>
            <a:ext uri="{FF2B5EF4-FFF2-40B4-BE49-F238E27FC236}">
              <a16:creationId xmlns:a16="http://schemas.microsoft.com/office/drawing/2014/main" id="{F76B6DD3-D81A-4503-B081-7CF14F11439F}"/>
            </a:ext>
          </a:extLst>
        </xdr:cNvPr>
        <xdr:cNvSpPr/>
      </xdr:nvSpPr>
      <xdr:spPr>
        <a:xfrm flipH="1">
          <a:off x="676274" y="3895725"/>
          <a:ext cx="180977" cy="457200"/>
        </a:xfrm>
        <a:prstGeom prst="arc">
          <a:avLst>
            <a:gd name="adj1" fmla="val 16200000"/>
            <a:gd name="adj2" fmla="val 552089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35</xdr:row>
      <xdr:rowOff>114300</xdr:rowOff>
    </xdr:from>
    <xdr:to>
      <xdr:col>24</xdr:col>
      <xdr:colOff>0</xdr:colOff>
      <xdr:row>35</xdr:row>
      <xdr:rowOff>114300</xdr:rowOff>
    </xdr:to>
    <xdr:cxnSp macro="">
      <xdr:nvCxnSpPr>
        <xdr:cNvPr id="9" name="直線コネクタ 8">
          <a:extLst>
            <a:ext uri="{FF2B5EF4-FFF2-40B4-BE49-F238E27FC236}">
              <a16:creationId xmlns:a16="http://schemas.microsoft.com/office/drawing/2014/main" id="{C4C0A0D5-35A3-4763-AE9A-C73EBB53C6C9}"/>
            </a:ext>
          </a:extLst>
        </xdr:cNvPr>
        <xdr:cNvCxnSpPr/>
      </xdr:nvCxnSpPr>
      <xdr:spPr>
        <a:xfrm>
          <a:off x="2228850" y="7562850"/>
          <a:ext cx="371475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39</xdr:row>
      <xdr:rowOff>114300</xdr:rowOff>
    </xdr:from>
    <xdr:to>
      <xdr:col>24</xdr:col>
      <xdr:colOff>0</xdr:colOff>
      <xdr:row>39</xdr:row>
      <xdr:rowOff>114300</xdr:rowOff>
    </xdr:to>
    <xdr:cxnSp macro="">
      <xdr:nvCxnSpPr>
        <xdr:cNvPr id="13" name="直線コネクタ 12">
          <a:extLst>
            <a:ext uri="{FF2B5EF4-FFF2-40B4-BE49-F238E27FC236}">
              <a16:creationId xmlns:a16="http://schemas.microsoft.com/office/drawing/2014/main" id="{C39F2B7A-8B7F-433E-A7BD-2D81330B30BA}"/>
            </a:ext>
          </a:extLst>
        </xdr:cNvPr>
        <xdr:cNvCxnSpPr/>
      </xdr:nvCxnSpPr>
      <xdr:spPr>
        <a:xfrm>
          <a:off x="2228850" y="8515350"/>
          <a:ext cx="3714750"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266700</xdr:colOff>
      <xdr:row>24</xdr:row>
      <xdr:rowOff>228600</xdr:rowOff>
    </xdr:from>
    <xdr:to>
      <xdr:col>6</xdr:col>
      <xdr:colOff>15183</xdr:colOff>
      <xdr:row>59</xdr:row>
      <xdr:rowOff>95250</xdr:rowOff>
    </xdr:to>
    <xdr:grpSp>
      <xdr:nvGrpSpPr>
        <xdr:cNvPr id="29" name="グループ化 28">
          <a:extLst>
            <a:ext uri="{FF2B5EF4-FFF2-40B4-BE49-F238E27FC236}">
              <a16:creationId xmlns:a16="http://schemas.microsoft.com/office/drawing/2014/main" id="{787D115A-D56C-4284-8E87-4AB12DD7D878}"/>
            </a:ext>
          </a:extLst>
        </xdr:cNvPr>
        <xdr:cNvGrpSpPr/>
      </xdr:nvGrpSpPr>
      <xdr:grpSpPr>
        <a:xfrm>
          <a:off x="266700" y="5943600"/>
          <a:ext cx="8971858" cy="8201025"/>
          <a:chOff x="266700" y="6324600"/>
          <a:chExt cx="9019483" cy="8756650"/>
        </a:xfrm>
      </xdr:grpSpPr>
      <xdr:pic>
        <xdr:nvPicPr>
          <xdr:cNvPr id="28" name="図 27">
            <a:extLst>
              <a:ext uri="{FF2B5EF4-FFF2-40B4-BE49-F238E27FC236}">
                <a16:creationId xmlns:a16="http://schemas.microsoft.com/office/drawing/2014/main" id="{5AA12130-3CE3-4296-8A2B-33C905CDD8D5}"/>
              </a:ext>
            </a:extLst>
          </xdr:cNvPr>
          <xdr:cNvPicPr>
            <a:picLocks noChangeAspect="1"/>
          </xdr:cNvPicPr>
        </xdr:nvPicPr>
        <xdr:blipFill>
          <a:blip xmlns:r="http://schemas.openxmlformats.org/officeDocument/2006/relationships" r:embed="rId1">
            <a:grayscl/>
          </a:blip>
          <a:stretch>
            <a:fillRect/>
          </a:stretch>
        </xdr:blipFill>
        <xdr:spPr>
          <a:xfrm>
            <a:off x="266700" y="6324600"/>
            <a:ext cx="9019483" cy="8756650"/>
          </a:xfrm>
          <a:prstGeom prst="rect">
            <a:avLst/>
          </a:prstGeom>
          <a:ln>
            <a:solidFill>
              <a:sysClr val="windowText" lastClr="000000"/>
            </a:solidFill>
          </a:ln>
        </xdr:spPr>
      </xdr:pic>
      <xdr:sp macro="" textlink="">
        <xdr:nvSpPr>
          <xdr:cNvPr id="4" name="正方形/長方形 3">
            <a:extLst>
              <a:ext uri="{FF2B5EF4-FFF2-40B4-BE49-F238E27FC236}">
                <a16:creationId xmlns:a16="http://schemas.microsoft.com/office/drawing/2014/main" id="{4A7B3B44-5FAE-4E40-9780-F93CE412955A}"/>
              </a:ext>
            </a:extLst>
          </xdr:cNvPr>
          <xdr:cNvSpPr/>
        </xdr:nvSpPr>
        <xdr:spPr>
          <a:xfrm>
            <a:off x="476901" y="7195652"/>
            <a:ext cx="4190349" cy="260874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3200"/>
              <a:t>手順</a:t>
            </a:r>
            <a:r>
              <a:rPr kumimoji="1" lang="en-US" altLang="ja-JP" sz="3200"/>
              <a:t>1,2,3</a:t>
            </a:r>
            <a:endParaRPr kumimoji="1" lang="ja-JP" altLang="en-US" sz="3200"/>
          </a:p>
        </xdr:txBody>
      </xdr:sp>
      <xdr:grpSp>
        <xdr:nvGrpSpPr>
          <xdr:cNvPr id="5" name="グループ化 4">
            <a:extLst>
              <a:ext uri="{FF2B5EF4-FFF2-40B4-BE49-F238E27FC236}">
                <a16:creationId xmlns:a16="http://schemas.microsoft.com/office/drawing/2014/main" id="{F3DD327A-10B2-4507-9B43-DC15E709FAAF}"/>
              </a:ext>
            </a:extLst>
          </xdr:cNvPr>
          <xdr:cNvGrpSpPr/>
        </xdr:nvGrpSpPr>
        <xdr:grpSpPr>
          <a:xfrm>
            <a:off x="899922" y="11239568"/>
            <a:ext cx="4948427" cy="577782"/>
            <a:chOff x="11734800" y="11087100"/>
            <a:chExt cx="3257550" cy="438150"/>
          </a:xfrm>
        </xdr:grpSpPr>
        <xdr:sp macro="" textlink="">
          <xdr:nvSpPr>
            <xdr:cNvPr id="23" name="正方形/長方形 22">
              <a:extLst>
                <a:ext uri="{FF2B5EF4-FFF2-40B4-BE49-F238E27FC236}">
                  <a16:creationId xmlns:a16="http://schemas.microsoft.com/office/drawing/2014/main" id="{CBC4DB08-C3FF-467A-A02D-585A749606CC}"/>
                </a:ext>
              </a:extLst>
            </xdr:cNvPr>
            <xdr:cNvSpPr/>
          </xdr:nvSpPr>
          <xdr:spPr>
            <a:xfrm>
              <a:off x="11734800" y="11121255"/>
              <a:ext cx="3257550" cy="3429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200"/>
            </a:p>
          </xdr:txBody>
        </xdr:sp>
        <xdr:sp macro="" textlink="">
          <xdr:nvSpPr>
            <xdr:cNvPr id="24" name="テキスト ボックス 23">
              <a:extLst>
                <a:ext uri="{FF2B5EF4-FFF2-40B4-BE49-F238E27FC236}">
                  <a16:creationId xmlns:a16="http://schemas.microsoft.com/office/drawing/2014/main" id="{D75EA180-8ABF-49FE-9D5B-FE63A04139EB}"/>
                </a:ext>
              </a:extLst>
            </xdr:cNvPr>
            <xdr:cNvSpPr txBox="1"/>
          </xdr:nvSpPr>
          <xdr:spPr>
            <a:xfrm>
              <a:off x="12818461" y="11087100"/>
              <a:ext cx="973740"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a:t>手順４</a:t>
              </a:r>
            </a:p>
          </xdr:txBody>
        </xdr:sp>
      </xdr:grpSp>
      <xdr:grpSp>
        <xdr:nvGrpSpPr>
          <xdr:cNvPr id="6" name="グループ化 5">
            <a:extLst>
              <a:ext uri="{FF2B5EF4-FFF2-40B4-BE49-F238E27FC236}">
                <a16:creationId xmlns:a16="http://schemas.microsoft.com/office/drawing/2014/main" id="{53429A02-4304-4B64-AB11-FEF7EBF31CE5}"/>
              </a:ext>
            </a:extLst>
          </xdr:cNvPr>
          <xdr:cNvGrpSpPr/>
        </xdr:nvGrpSpPr>
        <xdr:grpSpPr>
          <a:xfrm>
            <a:off x="785734" y="12685296"/>
            <a:ext cx="5043565" cy="541754"/>
            <a:chOff x="11544300" y="11896349"/>
            <a:chExt cx="3238500" cy="429001"/>
          </a:xfrm>
        </xdr:grpSpPr>
        <xdr:sp macro="" textlink="">
          <xdr:nvSpPr>
            <xdr:cNvPr id="21" name="正方形/長方形 20">
              <a:extLst>
                <a:ext uri="{FF2B5EF4-FFF2-40B4-BE49-F238E27FC236}">
                  <a16:creationId xmlns:a16="http://schemas.microsoft.com/office/drawing/2014/main" id="{D6A7D5EA-1FC8-494B-82CC-C8DB78745D21}"/>
                </a:ext>
              </a:extLst>
            </xdr:cNvPr>
            <xdr:cNvSpPr/>
          </xdr:nvSpPr>
          <xdr:spPr>
            <a:xfrm>
              <a:off x="11544300" y="11920349"/>
              <a:ext cx="3238500" cy="3238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200"/>
            </a:p>
          </xdr:txBody>
        </xdr:sp>
        <xdr:sp macro="" textlink="">
          <xdr:nvSpPr>
            <xdr:cNvPr id="22" name="テキスト ボックス 21">
              <a:extLst>
                <a:ext uri="{FF2B5EF4-FFF2-40B4-BE49-F238E27FC236}">
                  <a16:creationId xmlns:a16="http://schemas.microsoft.com/office/drawing/2014/main" id="{0BF0FC18-2404-4AE9-BA7F-BC6EA70C83DD}"/>
                </a:ext>
              </a:extLst>
            </xdr:cNvPr>
            <xdr:cNvSpPr txBox="1"/>
          </xdr:nvSpPr>
          <xdr:spPr>
            <a:xfrm>
              <a:off x="12740427" y="11896349"/>
              <a:ext cx="846247" cy="429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800">
                  <a:solidFill>
                    <a:schemeClr val="tx1"/>
                  </a:solidFill>
                  <a:effectLst/>
                  <a:latin typeface="+mn-lt"/>
                  <a:ea typeface="+mn-ea"/>
                  <a:cs typeface="+mn-cs"/>
                </a:rPr>
                <a:t>手順</a:t>
              </a:r>
              <a:r>
                <a:rPr kumimoji="1" lang="ja-JP" altLang="en-US" sz="1800">
                  <a:solidFill>
                    <a:schemeClr val="tx1"/>
                  </a:solidFill>
                  <a:effectLst/>
                  <a:latin typeface="+mn-lt"/>
                  <a:ea typeface="+mn-ea"/>
                  <a:cs typeface="+mn-cs"/>
                </a:rPr>
                <a:t>５</a:t>
              </a:r>
              <a:endParaRPr lang="ja-JP" altLang="ja-JP" sz="5400">
                <a:effectLst/>
              </a:endParaRPr>
            </a:p>
          </xdr:txBody>
        </xdr:sp>
      </xdr:grpSp>
      <xdr:sp macro="" textlink="">
        <xdr:nvSpPr>
          <xdr:cNvPr id="7" name="正方形/長方形 6">
            <a:extLst>
              <a:ext uri="{FF2B5EF4-FFF2-40B4-BE49-F238E27FC236}">
                <a16:creationId xmlns:a16="http://schemas.microsoft.com/office/drawing/2014/main" id="{360DF45D-27EC-46A0-A001-5D01A3825793}"/>
              </a:ext>
            </a:extLst>
          </xdr:cNvPr>
          <xdr:cNvSpPr/>
        </xdr:nvSpPr>
        <xdr:spPr>
          <a:xfrm>
            <a:off x="4800600" y="7211404"/>
            <a:ext cx="990600" cy="259299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2400">
                <a:solidFill>
                  <a:schemeClr val="dk1"/>
                </a:solidFill>
                <a:effectLst/>
                <a:latin typeface="+mn-lt"/>
                <a:ea typeface="+mn-ea"/>
                <a:cs typeface="+mn-cs"/>
              </a:rPr>
              <a:t>手順</a:t>
            </a:r>
            <a:endParaRPr kumimoji="1" lang="en-US" altLang="ja-JP" sz="2400">
              <a:solidFill>
                <a:schemeClr val="dk1"/>
              </a:solidFill>
              <a:effectLst/>
              <a:latin typeface="+mn-lt"/>
              <a:ea typeface="+mn-ea"/>
              <a:cs typeface="+mn-cs"/>
            </a:endParaRPr>
          </a:p>
          <a:p>
            <a:pPr algn="ctr"/>
            <a:r>
              <a:rPr kumimoji="1" lang="ja-JP" altLang="en-US" sz="2400">
                <a:solidFill>
                  <a:schemeClr val="dk1"/>
                </a:solidFill>
                <a:effectLst/>
                <a:latin typeface="+mn-lt"/>
                <a:ea typeface="+mn-ea"/>
                <a:cs typeface="+mn-cs"/>
              </a:rPr>
              <a:t>４</a:t>
            </a:r>
            <a:r>
              <a:rPr kumimoji="1" lang="en-US" altLang="ja-JP" sz="2400">
                <a:solidFill>
                  <a:schemeClr val="dk1"/>
                </a:solidFill>
                <a:effectLst/>
                <a:latin typeface="+mn-lt"/>
                <a:ea typeface="+mn-ea"/>
                <a:cs typeface="+mn-cs"/>
              </a:rPr>
              <a:t>,</a:t>
            </a:r>
            <a:r>
              <a:rPr kumimoji="1" lang="ja-JP" altLang="en-US" sz="2400">
                <a:solidFill>
                  <a:schemeClr val="dk1"/>
                </a:solidFill>
                <a:effectLst/>
                <a:latin typeface="+mn-lt"/>
                <a:ea typeface="+mn-ea"/>
                <a:cs typeface="+mn-cs"/>
              </a:rPr>
              <a:t>５</a:t>
            </a:r>
            <a:endParaRPr kumimoji="1" lang="ja-JP" altLang="en-US" sz="6000"/>
          </a:p>
        </xdr:txBody>
      </xdr:sp>
      <xdr:sp macro="" textlink="">
        <xdr:nvSpPr>
          <xdr:cNvPr id="8" name="矢印: 上向き折線 7">
            <a:extLst>
              <a:ext uri="{FF2B5EF4-FFF2-40B4-BE49-F238E27FC236}">
                <a16:creationId xmlns:a16="http://schemas.microsoft.com/office/drawing/2014/main" id="{DD14D533-B000-4096-B4F3-BA3EC85D0371}"/>
              </a:ext>
            </a:extLst>
          </xdr:cNvPr>
          <xdr:cNvSpPr/>
        </xdr:nvSpPr>
        <xdr:spPr>
          <a:xfrm>
            <a:off x="4718680" y="9607550"/>
            <a:ext cx="481970" cy="2089318"/>
          </a:xfrm>
          <a:prstGeom prst="bentUpArrow">
            <a:avLst>
              <a:gd name="adj1" fmla="val 26005"/>
              <a:gd name="adj2" fmla="val 32891"/>
              <a:gd name="adj3" fmla="val 50000"/>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51072189-2C23-4A7A-829C-2A60982AF4DA}"/>
              </a:ext>
            </a:extLst>
          </xdr:cNvPr>
          <xdr:cNvSpPr/>
        </xdr:nvSpPr>
        <xdr:spPr>
          <a:xfrm>
            <a:off x="6001374" y="10288790"/>
            <a:ext cx="3161676" cy="285918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4C8CDECE-49A3-4C91-B083-7443E92CB84D}"/>
              </a:ext>
            </a:extLst>
          </xdr:cNvPr>
          <xdr:cNvSpPr/>
        </xdr:nvSpPr>
        <xdr:spPr>
          <a:xfrm>
            <a:off x="7971970" y="7151090"/>
            <a:ext cx="1133929" cy="261521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手順</a:t>
            </a:r>
            <a:endParaRPr kumimoji="1" lang="en-US" altLang="ja-JP" sz="2000"/>
          </a:p>
          <a:p>
            <a:pPr algn="ctr"/>
            <a:r>
              <a:rPr kumimoji="1" lang="en-US" altLang="ja-JP" sz="2000"/>
              <a:t>1</a:t>
            </a:r>
            <a:endParaRPr kumimoji="1" lang="ja-JP" altLang="en-US" sz="2000"/>
          </a:p>
        </xdr:txBody>
      </xdr:sp>
      <xdr:sp macro="" textlink="">
        <xdr:nvSpPr>
          <xdr:cNvPr id="11" name="矢印: 上向き折線 10">
            <a:extLst>
              <a:ext uri="{FF2B5EF4-FFF2-40B4-BE49-F238E27FC236}">
                <a16:creationId xmlns:a16="http://schemas.microsoft.com/office/drawing/2014/main" id="{0792FB6C-8531-46FE-99B0-8AEB6E5EFB45}"/>
              </a:ext>
            </a:extLst>
          </xdr:cNvPr>
          <xdr:cNvSpPr/>
        </xdr:nvSpPr>
        <xdr:spPr>
          <a:xfrm>
            <a:off x="5117611" y="9550400"/>
            <a:ext cx="635489" cy="3432305"/>
          </a:xfrm>
          <a:prstGeom prst="bentUpArrow">
            <a:avLst>
              <a:gd name="adj1" fmla="val 18410"/>
              <a:gd name="adj2" fmla="val 22794"/>
              <a:gd name="adj3" fmla="val 42593"/>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90511D1C-C906-4686-B191-6E2C7C67B318}"/>
              </a:ext>
            </a:extLst>
          </xdr:cNvPr>
          <xdr:cNvSpPr/>
        </xdr:nvSpPr>
        <xdr:spPr>
          <a:xfrm>
            <a:off x="5924550" y="7208344"/>
            <a:ext cx="513382" cy="257700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手順</a:t>
            </a:r>
            <a:endParaRPr kumimoji="1" lang="en-US" altLang="ja-JP" sz="2000"/>
          </a:p>
          <a:p>
            <a:pPr algn="ctr"/>
            <a:r>
              <a:rPr kumimoji="1" lang="ja-JP" altLang="en-US" sz="2000"/>
              <a:t>６</a:t>
            </a:r>
          </a:p>
        </xdr:txBody>
      </xdr:sp>
      <xdr:grpSp>
        <xdr:nvGrpSpPr>
          <xdr:cNvPr id="13" name="グループ化 12">
            <a:extLst>
              <a:ext uri="{FF2B5EF4-FFF2-40B4-BE49-F238E27FC236}">
                <a16:creationId xmlns:a16="http://schemas.microsoft.com/office/drawing/2014/main" id="{0E29FBCF-8F86-4A9A-A1FE-4D07654343C3}"/>
              </a:ext>
            </a:extLst>
          </xdr:cNvPr>
          <xdr:cNvGrpSpPr/>
        </xdr:nvGrpSpPr>
        <xdr:grpSpPr>
          <a:xfrm>
            <a:off x="785734" y="13507232"/>
            <a:ext cx="5043565" cy="500867"/>
            <a:chOff x="11544300" y="11896349"/>
            <a:chExt cx="3238500" cy="429001"/>
          </a:xfrm>
        </xdr:grpSpPr>
        <xdr:sp macro="" textlink="">
          <xdr:nvSpPr>
            <xdr:cNvPr id="19" name="正方形/長方形 18">
              <a:extLst>
                <a:ext uri="{FF2B5EF4-FFF2-40B4-BE49-F238E27FC236}">
                  <a16:creationId xmlns:a16="http://schemas.microsoft.com/office/drawing/2014/main" id="{DD5EA2A9-0612-44CB-A9F3-C2C39839D0E1}"/>
                </a:ext>
              </a:extLst>
            </xdr:cNvPr>
            <xdr:cNvSpPr/>
          </xdr:nvSpPr>
          <xdr:spPr>
            <a:xfrm>
              <a:off x="11544300" y="11920349"/>
              <a:ext cx="3238500" cy="3238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200"/>
            </a:p>
          </xdr:txBody>
        </xdr:sp>
        <xdr:sp macro="" textlink="">
          <xdr:nvSpPr>
            <xdr:cNvPr id="20" name="テキスト ボックス 19">
              <a:extLst>
                <a:ext uri="{FF2B5EF4-FFF2-40B4-BE49-F238E27FC236}">
                  <a16:creationId xmlns:a16="http://schemas.microsoft.com/office/drawing/2014/main" id="{E3F66F27-538C-444E-B326-13C1B47E5F5F}"/>
                </a:ext>
              </a:extLst>
            </xdr:cNvPr>
            <xdr:cNvSpPr txBox="1"/>
          </xdr:nvSpPr>
          <xdr:spPr>
            <a:xfrm>
              <a:off x="12740427" y="11896349"/>
              <a:ext cx="846247" cy="429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800">
                  <a:solidFill>
                    <a:schemeClr val="tx1"/>
                  </a:solidFill>
                  <a:effectLst/>
                  <a:latin typeface="+mn-lt"/>
                  <a:ea typeface="+mn-ea"/>
                  <a:cs typeface="+mn-cs"/>
                </a:rPr>
                <a:t>手順</a:t>
              </a:r>
              <a:r>
                <a:rPr kumimoji="1" lang="ja-JP" altLang="en-US" sz="1800">
                  <a:solidFill>
                    <a:schemeClr val="tx1"/>
                  </a:solidFill>
                  <a:effectLst/>
                  <a:latin typeface="+mn-lt"/>
                  <a:ea typeface="+mn-ea"/>
                  <a:cs typeface="+mn-cs"/>
                </a:rPr>
                <a:t>７</a:t>
              </a:r>
              <a:endParaRPr lang="ja-JP" altLang="ja-JP" sz="5400">
                <a:effectLst/>
              </a:endParaRPr>
            </a:p>
          </xdr:txBody>
        </xdr:sp>
      </xdr:grpSp>
      <xdr:grpSp>
        <xdr:nvGrpSpPr>
          <xdr:cNvPr id="14" name="グループ化 13">
            <a:extLst>
              <a:ext uri="{FF2B5EF4-FFF2-40B4-BE49-F238E27FC236}">
                <a16:creationId xmlns:a16="http://schemas.microsoft.com/office/drawing/2014/main" id="{7CCA526C-7E79-4A89-94BA-FD960F71C63E}"/>
              </a:ext>
            </a:extLst>
          </xdr:cNvPr>
          <xdr:cNvGrpSpPr/>
        </xdr:nvGrpSpPr>
        <xdr:grpSpPr>
          <a:xfrm>
            <a:off x="842772" y="14370655"/>
            <a:ext cx="5577077" cy="653445"/>
            <a:chOff x="11544300" y="11896349"/>
            <a:chExt cx="3238500" cy="429001"/>
          </a:xfrm>
        </xdr:grpSpPr>
        <xdr:sp macro="" textlink="">
          <xdr:nvSpPr>
            <xdr:cNvPr id="17" name="正方形/長方形 16">
              <a:extLst>
                <a:ext uri="{FF2B5EF4-FFF2-40B4-BE49-F238E27FC236}">
                  <a16:creationId xmlns:a16="http://schemas.microsoft.com/office/drawing/2014/main" id="{CCA1F1F1-1D6C-421E-9A35-FC3CA6AE198C}"/>
                </a:ext>
              </a:extLst>
            </xdr:cNvPr>
            <xdr:cNvSpPr/>
          </xdr:nvSpPr>
          <xdr:spPr>
            <a:xfrm>
              <a:off x="11544300" y="11920349"/>
              <a:ext cx="3238500" cy="3238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200"/>
            </a:p>
          </xdr:txBody>
        </xdr:sp>
        <xdr:sp macro="" textlink="">
          <xdr:nvSpPr>
            <xdr:cNvPr id="18" name="テキスト ボックス 17">
              <a:extLst>
                <a:ext uri="{FF2B5EF4-FFF2-40B4-BE49-F238E27FC236}">
                  <a16:creationId xmlns:a16="http://schemas.microsoft.com/office/drawing/2014/main" id="{E38F7E22-CF56-4B58-A259-2E0E73D6C76B}"/>
                </a:ext>
              </a:extLst>
            </xdr:cNvPr>
            <xdr:cNvSpPr txBox="1"/>
          </xdr:nvSpPr>
          <xdr:spPr>
            <a:xfrm>
              <a:off x="12740427" y="11896349"/>
              <a:ext cx="846247" cy="429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1800">
                  <a:solidFill>
                    <a:schemeClr val="tx1"/>
                  </a:solidFill>
                  <a:effectLst/>
                  <a:latin typeface="+mn-lt"/>
                  <a:ea typeface="+mn-ea"/>
                  <a:cs typeface="+mn-cs"/>
                </a:rPr>
                <a:t>手順</a:t>
              </a:r>
              <a:r>
                <a:rPr kumimoji="1" lang="ja-JP" altLang="en-US" sz="1800">
                  <a:solidFill>
                    <a:schemeClr val="tx1"/>
                  </a:solidFill>
                  <a:effectLst/>
                  <a:latin typeface="+mn-lt"/>
                  <a:ea typeface="+mn-ea"/>
                  <a:cs typeface="+mn-cs"/>
                </a:rPr>
                <a:t>８</a:t>
              </a:r>
              <a:endParaRPr lang="ja-JP" altLang="ja-JP" sz="5400">
                <a:effectLst/>
              </a:endParaRPr>
            </a:p>
          </xdr:txBody>
        </xdr:sp>
      </xdr:grpSp>
      <xdr:sp macro="" textlink="">
        <xdr:nvSpPr>
          <xdr:cNvPr id="15" name="正方形/長方形 14">
            <a:extLst>
              <a:ext uri="{FF2B5EF4-FFF2-40B4-BE49-F238E27FC236}">
                <a16:creationId xmlns:a16="http://schemas.microsoft.com/office/drawing/2014/main" id="{21ADE4F4-F4CD-4986-9ACE-BECC3010A3A2}"/>
              </a:ext>
            </a:extLst>
          </xdr:cNvPr>
          <xdr:cNvSpPr/>
        </xdr:nvSpPr>
        <xdr:spPr>
          <a:xfrm>
            <a:off x="6553200" y="7192354"/>
            <a:ext cx="1278693" cy="257394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2400">
                <a:solidFill>
                  <a:schemeClr val="dk1"/>
                </a:solidFill>
                <a:effectLst/>
                <a:latin typeface="+mn-lt"/>
                <a:ea typeface="+mn-ea"/>
                <a:cs typeface="+mn-cs"/>
              </a:rPr>
              <a:t>手順</a:t>
            </a:r>
            <a:r>
              <a:rPr kumimoji="1" lang="ja-JP" altLang="en-US" sz="2400">
                <a:solidFill>
                  <a:schemeClr val="dk1"/>
                </a:solidFill>
                <a:effectLst/>
                <a:latin typeface="+mn-lt"/>
                <a:ea typeface="+mn-ea"/>
                <a:cs typeface="+mn-cs"/>
              </a:rPr>
              <a:t>９</a:t>
            </a:r>
            <a:endParaRPr kumimoji="1" lang="ja-JP" altLang="en-US" sz="6000"/>
          </a:p>
        </xdr:txBody>
      </xdr:sp>
      <xdr:sp macro="" textlink="">
        <xdr:nvSpPr>
          <xdr:cNvPr id="16" name="矢印: 上向き折線 15">
            <a:extLst>
              <a:ext uri="{FF2B5EF4-FFF2-40B4-BE49-F238E27FC236}">
                <a16:creationId xmlns:a16="http://schemas.microsoft.com/office/drawing/2014/main" id="{D3C1E532-DF3F-4015-8FE7-794012E8C11C}"/>
              </a:ext>
            </a:extLst>
          </xdr:cNvPr>
          <xdr:cNvSpPr/>
        </xdr:nvSpPr>
        <xdr:spPr>
          <a:xfrm>
            <a:off x="6184301" y="9588500"/>
            <a:ext cx="1276949" cy="5155557"/>
          </a:xfrm>
          <a:prstGeom prst="bentUpArrow">
            <a:avLst>
              <a:gd name="adj1" fmla="val 11530"/>
              <a:gd name="adj2" fmla="val 12128"/>
              <a:gd name="adj3" fmla="val 30316"/>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4;&#31639;/R01&#35036;&#27491;/R01&#35036;&#27491;&#12288;JAS/02&#26519;&#37326;&#24193;&#12408;&#12398;&#25552;&#20986;/05&#20844;&#21215;&#35201;&#38936;/200511%20R2yoshiki1huzoku4_ver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タイル１"/>
      <sheetName val="スタイル２"/>
      <sheetName val="スタイル３（案１）"/>
      <sheetName val="スタイル３（案2)"/>
      <sheetName val="スタイル３（案3)"/>
      <sheetName val="手順"/>
      <sheetName val="プルダウンリスト"/>
    </sheetNames>
    <sheetDataSet>
      <sheetData sheetId="0" refreshError="1"/>
      <sheetData sheetId="1" refreshError="1"/>
      <sheetData sheetId="2" refreshError="1"/>
      <sheetData sheetId="3" refreshError="1"/>
      <sheetData sheetId="4"/>
      <sheetData sheetId="5" refreshError="1"/>
      <sheetData sheetId="6">
        <row r="2">
          <cell r="A2" t="str">
            <v>機械等級区分構造用製材</v>
          </cell>
        </row>
        <row r="3">
          <cell r="A3" t="str">
            <v>目視等級区分構造用製材（乾燥処理材）</v>
          </cell>
        </row>
        <row r="4">
          <cell r="A4" t="str">
            <v>枠組壁工法構造用製材(たて継ぎ材を含む)</v>
          </cell>
        </row>
        <row r="5">
          <cell r="A5" t="str">
            <v>構造用集成材（中断面以上）</v>
          </cell>
        </row>
        <row r="6">
          <cell r="A6" t="str">
            <v>構造用単板積層材（LVL）</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8"/>
  <sheetViews>
    <sheetView view="pageBreakPreview" zoomScaleNormal="100" zoomScaleSheetLayoutView="100" workbookViewId="0"/>
  </sheetViews>
  <sheetFormatPr defaultRowHeight="19.5" x14ac:dyDescent="0.4"/>
  <cols>
    <col min="1" max="1" width="9.875" style="4" customWidth="1"/>
    <col min="2" max="2" width="19.5" style="4" bestFit="1" customWidth="1"/>
    <col min="3" max="3" width="15.75" style="4" customWidth="1"/>
    <col min="4" max="4" width="39.125" style="4" customWidth="1"/>
    <col min="5" max="5" width="16.375" style="4" customWidth="1"/>
    <col min="6" max="6" width="17.125" style="5" customWidth="1"/>
    <col min="7" max="8" width="15.375" style="5" customWidth="1"/>
    <col min="9" max="9" width="16.625" style="5" customWidth="1"/>
    <col min="10" max="10" width="19.375" style="5" customWidth="1"/>
    <col min="11" max="11" width="17.5" style="4" customWidth="1"/>
    <col min="12" max="12" width="33.25" style="4" customWidth="1"/>
    <col min="13" max="16384" width="9" style="4"/>
  </cols>
  <sheetData>
    <row r="1" spans="1:12" ht="42" customHeight="1" x14ac:dyDescent="0.4">
      <c r="A1" s="17" t="s">
        <v>194</v>
      </c>
      <c r="E1" s="49" t="s">
        <v>73</v>
      </c>
      <c r="G1" s="241" t="s">
        <v>170</v>
      </c>
      <c r="H1" s="241"/>
      <c r="I1" s="241"/>
      <c r="J1" s="241"/>
      <c r="K1" s="241"/>
    </row>
    <row r="2" spans="1:12" s="9" customFormat="1" ht="26.25" thickBot="1" x14ac:dyDescent="0.45">
      <c r="A2" s="9" t="s">
        <v>134</v>
      </c>
      <c r="E2" s="9" t="s">
        <v>55</v>
      </c>
      <c r="F2" s="18"/>
      <c r="G2" s="18"/>
      <c r="H2" s="18"/>
      <c r="I2" s="18"/>
      <c r="J2" s="18"/>
    </row>
    <row r="3" spans="1:12" ht="19.5" customHeight="1" x14ac:dyDescent="0.4">
      <c r="A3" s="242" t="s">
        <v>0</v>
      </c>
      <c r="B3" s="235" t="s">
        <v>87</v>
      </c>
      <c r="C3" s="235" t="s">
        <v>88</v>
      </c>
      <c r="D3" s="235" t="s">
        <v>224</v>
      </c>
      <c r="E3" s="235" t="s">
        <v>106</v>
      </c>
      <c r="F3" s="30" t="s">
        <v>166</v>
      </c>
      <c r="G3" s="237" t="s">
        <v>107</v>
      </c>
      <c r="H3" s="237"/>
      <c r="I3" s="238" t="s">
        <v>109</v>
      </c>
      <c r="J3" s="238" t="s">
        <v>135</v>
      </c>
      <c r="K3" s="238" t="s">
        <v>138</v>
      </c>
      <c r="L3" s="233" t="s">
        <v>57</v>
      </c>
    </row>
    <row r="4" spans="1:12" ht="42.75" customHeight="1" thickBot="1" x14ac:dyDescent="0.45">
      <c r="A4" s="243"/>
      <c r="B4" s="244"/>
      <c r="C4" s="244"/>
      <c r="D4" s="244"/>
      <c r="E4" s="236"/>
      <c r="F4" s="63" t="s">
        <v>112</v>
      </c>
      <c r="G4" s="211" t="s">
        <v>214</v>
      </c>
      <c r="H4" s="211" t="s">
        <v>215</v>
      </c>
      <c r="I4" s="239"/>
      <c r="J4" s="240"/>
      <c r="K4" s="239"/>
      <c r="L4" s="234"/>
    </row>
    <row r="5" spans="1:12" ht="27" customHeight="1" x14ac:dyDescent="0.4">
      <c r="A5" s="22">
        <v>1</v>
      </c>
      <c r="B5" s="23" t="s">
        <v>76</v>
      </c>
      <c r="C5" s="23" t="s">
        <v>188</v>
      </c>
      <c r="D5" s="23" t="s">
        <v>7</v>
      </c>
      <c r="E5" s="148">
        <v>0</v>
      </c>
      <c r="F5" s="136"/>
      <c r="G5" s="136"/>
      <c r="H5" s="136"/>
      <c r="I5" s="137">
        <f>SUM(F5:H5)</f>
        <v>0</v>
      </c>
      <c r="J5" s="138">
        <v>0</v>
      </c>
      <c r="K5" s="137">
        <f>I5*J5</f>
        <v>0</v>
      </c>
      <c r="L5" s="86"/>
    </row>
    <row r="6" spans="1:12" ht="27" customHeight="1" x14ac:dyDescent="0.4">
      <c r="A6" s="26"/>
      <c r="B6" s="61" t="s">
        <v>2</v>
      </c>
      <c r="C6" s="61" t="s">
        <v>188</v>
      </c>
      <c r="D6" s="61" t="s">
        <v>117</v>
      </c>
      <c r="E6" s="149">
        <v>0</v>
      </c>
      <c r="F6" s="130"/>
      <c r="G6" s="130"/>
      <c r="H6" s="130"/>
      <c r="I6" s="139">
        <f>SUM(F6:H6)</f>
        <v>0</v>
      </c>
      <c r="J6" s="140"/>
      <c r="K6" s="139">
        <f>I6*J6</f>
        <v>0</v>
      </c>
      <c r="L6" s="87"/>
    </row>
    <row r="7" spans="1:12" ht="27" customHeight="1" x14ac:dyDescent="0.4">
      <c r="A7" s="26"/>
      <c r="B7" s="61" t="s">
        <v>2</v>
      </c>
      <c r="C7" s="61" t="s">
        <v>188</v>
      </c>
      <c r="D7" s="61" t="s">
        <v>118</v>
      </c>
      <c r="E7" s="149">
        <v>0</v>
      </c>
      <c r="F7" s="130"/>
      <c r="G7" s="130"/>
      <c r="H7" s="130"/>
      <c r="I7" s="139">
        <f>SUM(F7:H7)</f>
        <v>0</v>
      </c>
      <c r="J7" s="140"/>
      <c r="K7" s="139">
        <f>I7*J7</f>
        <v>0</v>
      </c>
      <c r="L7" s="87"/>
    </row>
    <row r="8" spans="1:12" ht="27" customHeight="1" x14ac:dyDescent="0.4">
      <c r="A8" s="26"/>
      <c r="B8" s="61" t="s">
        <v>2</v>
      </c>
      <c r="C8" s="61" t="s">
        <v>188</v>
      </c>
      <c r="D8" s="61" t="s">
        <v>108</v>
      </c>
      <c r="E8" s="149">
        <v>0</v>
      </c>
      <c r="F8" s="130"/>
      <c r="G8" s="130"/>
      <c r="H8" s="130"/>
      <c r="I8" s="139">
        <f>SUM(F8:H8)</f>
        <v>0</v>
      </c>
      <c r="J8" s="140"/>
      <c r="K8" s="139">
        <f>I8*J8</f>
        <v>0</v>
      </c>
      <c r="L8" s="87"/>
    </row>
    <row r="9" spans="1:12" ht="27" customHeight="1" x14ac:dyDescent="0.4">
      <c r="A9" s="26"/>
      <c r="B9" s="61" t="s">
        <v>2</v>
      </c>
      <c r="C9" s="61" t="s">
        <v>188</v>
      </c>
      <c r="D9" s="61" t="s">
        <v>9</v>
      </c>
      <c r="E9" s="149">
        <v>0</v>
      </c>
      <c r="F9" s="130"/>
      <c r="G9" s="130"/>
      <c r="H9" s="130"/>
      <c r="I9" s="139">
        <f>SUM(F9:H9)</f>
        <v>0</v>
      </c>
      <c r="J9" s="140"/>
      <c r="K9" s="139">
        <f>I9*J9</f>
        <v>0</v>
      </c>
      <c r="L9" s="87"/>
    </row>
    <row r="10" spans="1:12" ht="27" customHeight="1" x14ac:dyDescent="0.4">
      <c r="A10" s="153"/>
      <c r="B10" s="154"/>
      <c r="C10" s="154"/>
      <c r="D10" s="155" t="s">
        <v>69</v>
      </c>
      <c r="E10" s="156">
        <f>SUMIF($C$5:$C$22,"50,000円/㎥",E$5:E$22)</f>
        <v>0</v>
      </c>
      <c r="F10" s="157">
        <f>SUMIF($C$5:$C$22,"50,000円/㎥",F$5:F$22)</f>
        <v>0</v>
      </c>
      <c r="G10" s="157">
        <f>SUMIF($C$5:$C$22,"50,000円/㎥",G$5:G$22)</f>
        <v>0</v>
      </c>
      <c r="H10" s="157">
        <f>SUMIF($C$5:$C$22,"50,000円/㎥",H$5:H$22)</f>
        <v>0</v>
      </c>
      <c r="I10" s="157">
        <f>SUMIF($C$5:$C$22,"50,000円/㎥",I$5:I$22)</f>
        <v>0</v>
      </c>
      <c r="J10" s="158"/>
      <c r="K10" s="157">
        <f>SUMIF($C$5:$C$22,"50,000円/㎥",K$5:K$22)</f>
        <v>0</v>
      </c>
      <c r="L10" s="159"/>
    </row>
    <row r="11" spans="1:12" ht="27" customHeight="1" x14ac:dyDescent="0.4">
      <c r="A11" s="26"/>
      <c r="B11" s="61" t="s">
        <v>2</v>
      </c>
      <c r="C11" s="61" t="s">
        <v>192</v>
      </c>
      <c r="D11" s="61" t="s">
        <v>8</v>
      </c>
      <c r="E11" s="149">
        <v>0</v>
      </c>
      <c r="F11" s="130"/>
      <c r="G11" s="130"/>
      <c r="H11" s="130"/>
      <c r="I11" s="139">
        <f>SUM(F11:H11)</f>
        <v>0</v>
      </c>
      <c r="J11" s="140"/>
      <c r="K11" s="139">
        <f>I11*J11</f>
        <v>0</v>
      </c>
      <c r="L11" s="87"/>
    </row>
    <row r="12" spans="1:12" ht="27" customHeight="1" thickBot="1" x14ac:dyDescent="0.45">
      <c r="A12" s="160"/>
      <c r="B12" s="161"/>
      <c r="C12" s="161"/>
      <c r="D12" s="162" t="s">
        <v>70</v>
      </c>
      <c r="E12" s="163">
        <f>SUMIF($B$5:$B$22,"JAS構造材",E$5:E$22)</f>
        <v>0</v>
      </c>
      <c r="F12" s="164">
        <f>SUMIF($B$5:$B$22,"JAS構造材",F$5:F$22)</f>
        <v>0</v>
      </c>
      <c r="G12" s="164">
        <f>SUMIF($B$5:$B$22,"JAS構造材",G$5:G$22)</f>
        <v>0</v>
      </c>
      <c r="H12" s="164">
        <f>SUMIF($B$5:$B$22,"JAS構造材",H$5:H$22)</f>
        <v>0</v>
      </c>
      <c r="I12" s="164">
        <f>SUMIF($B$5:$B$22,"JAS構造材",I$5:I$22)</f>
        <v>0</v>
      </c>
      <c r="J12" s="165"/>
      <c r="K12" s="164">
        <f>SUMIF($B$5:$B$22,"JAS構造材",K$5:K$22)</f>
        <v>0</v>
      </c>
      <c r="L12" s="166"/>
    </row>
    <row r="13" spans="1:12" ht="27" customHeight="1" x14ac:dyDescent="0.4">
      <c r="A13" s="100"/>
      <c r="B13" s="101"/>
      <c r="C13" s="101"/>
      <c r="D13" s="102" t="s">
        <v>133</v>
      </c>
      <c r="E13" s="150">
        <f>SUMIFS($E$5:$E$22,B$5:B$22,"JAS構造材",D$5:D$22,"機械等級区分構造用製材")/2+SUMIFS($E$5:$E$22,B$5:B$22,"JAS構造材",D$5:D$22,"目視等級区分構造用製材（乾燥処理材）")/2+SUMIFS($E$5:$E$22,B$5:B$22,"JAS構造材",D$5:D$22,"&lt;&gt;機械等級区分構造用製材",D$5:D$22,"&lt;&gt;目視等級区分構造用製材（乾燥処理材）")</f>
        <v>0</v>
      </c>
      <c r="F13" s="141"/>
      <c r="G13" s="141"/>
      <c r="H13" s="141"/>
      <c r="I13" s="142"/>
      <c r="J13" s="143"/>
      <c r="K13" s="142"/>
      <c r="L13" s="104"/>
    </row>
    <row r="14" spans="1:12" ht="27" customHeight="1" x14ac:dyDescent="0.4">
      <c r="A14" s="32"/>
      <c r="B14" s="62" t="s">
        <v>3</v>
      </c>
      <c r="C14" s="33"/>
      <c r="D14" s="62" t="s">
        <v>34</v>
      </c>
      <c r="E14" s="151">
        <v>0</v>
      </c>
      <c r="F14" s="144"/>
      <c r="G14" s="144"/>
      <c r="H14" s="144"/>
      <c r="I14" s="132">
        <f>SUM(F14:H14)</f>
        <v>0</v>
      </c>
      <c r="J14" s="145"/>
      <c r="K14" s="132">
        <f>I14*J14</f>
        <v>0</v>
      </c>
      <c r="L14" s="88"/>
    </row>
    <row r="15" spans="1:12" ht="27" customHeight="1" x14ac:dyDescent="0.4">
      <c r="A15" s="26"/>
      <c r="B15" s="61" t="s">
        <v>3</v>
      </c>
      <c r="C15" s="11"/>
      <c r="D15" s="61" t="s">
        <v>34</v>
      </c>
      <c r="E15" s="149">
        <v>0</v>
      </c>
      <c r="F15" s="130"/>
      <c r="G15" s="130"/>
      <c r="H15" s="130"/>
      <c r="I15" s="139">
        <f>SUM(F15:H15)</f>
        <v>0</v>
      </c>
      <c r="J15" s="140"/>
      <c r="K15" s="139">
        <f>I15*J15</f>
        <v>0</v>
      </c>
      <c r="L15" s="87"/>
    </row>
    <row r="16" spans="1:12" ht="27" customHeight="1" x14ac:dyDescent="0.4">
      <c r="A16" s="26"/>
      <c r="B16" s="61" t="s">
        <v>3</v>
      </c>
      <c r="C16" s="11"/>
      <c r="D16" s="61" t="s">
        <v>34</v>
      </c>
      <c r="E16" s="149">
        <v>0</v>
      </c>
      <c r="F16" s="130"/>
      <c r="G16" s="130"/>
      <c r="H16" s="130"/>
      <c r="I16" s="139">
        <f>SUM(F16:H16)</f>
        <v>0</v>
      </c>
      <c r="J16" s="140"/>
      <c r="K16" s="139">
        <f>I16*J16</f>
        <v>0</v>
      </c>
      <c r="L16" s="87"/>
    </row>
    <row r="17" spans="1:13" ht="27" customHeight="1" x14ac:dyDescent="0.4">
      <c r="A17" s="26"/>
      <c r="B17" s="61" t="s">
        <v>3</v>
      </c>
      <c r="C17" s="11"/>
      <c r="D17" s="61" t="s">
        <v>34</v>
      </c>
      <c r="E17" s="149">
        <v>0</v>
      </c>
      <c r="F17" s="130"/>
      <c r="G17" s="130"/>
      <c r="H17" s="130"/>
      <c r="I17" s="139">
        <f>SUM(F17:H17)</f>
        <v>0</v>
      </c>
      <c r="J17" s="140"/>
      <c r="K17" s="139">
        <f>I17*J17</f>
        <v>0</v>
      </c>
      <c r="L17" s="87"/>
    </row>
    <row r="18" spans="1:13" ht="27" customHeight="1" thickBot="1" x14ac:dyDescent="0.45">
      <c r="A18" s="167"/>
      <c r="B18" s="168"/>
      <c r="C18" s="168"/>
      <c r="D18" s="169" t="s">
        <v>51</v>
      </c>
      <c r="E18" s="170">
        <f>IF(SUMIF($B$5:$B$22,"その他林産物JAS",E$5:E$22)&lt;=E13,SUMIF($B$5:$B$22,"その他林産物JAS",E$5:E$22),"✕")</f>
        <v>0</v>
      </c>
      <c r="F18" s="171">
        <f>SUMIF($B$5:$B$22,"その他林産物JAS",F$5:F$22)</f>
        <v>0</v>
      </c>
      <c r="G18" s="171">
        <f>SUMIF($B$5:$B$22,"その他林産物JAS",G$5:G$22)</f>
        <v>0</v>
      </c>
      <c r="H18" s="171">
        <f>SUMIF($B$5:$B$22,"その他林産物JAS",H$5:H$22)</f>
        <v>0</v>
      </c>
      <c r="I18" s="171">
        <f>SUMIF($B$5:$B$22,"その他林産物JAS",I$5:I$22)</f>
        <v>0</v>
      </c>
      <c r="J18" s="172"/>
      <c r="K18" s="171">
        <f>SUMIF($B$5:$B$22,"その他林産物JAS",K$5:K$22)</f>
        <v>0</v>
      </c>
      <c r="L18" s="173"/>
    </row>
    <row r="19" spans="1:13" ht="27" customHeight="1" x14ac:dyDescent="0.4">
      <c r="A19" s="22"/>
      <c r="B19" s="27" t="s">
        <v>35</v>
      </c>
      <c r="C19" s="28"/>
      <c r="D19" s="27" t="s">
        <v>32</v>
      </c>
      <c r="E19" s="148">
        <v>0</v>
      </c>
      <c r="F19" s="136"/>
      <c r="G19" s="136"/>
      <c r="H19" s="136"/>
      <c r="I19" s="137">
        <f>SUM(F19:H19)</f>
        <v>0</v>
      </c>
      <c r="J19" s="138"/>
      <c r="K19" s="137">
        <f>I19*J19</f>
        <v>0</v>
      </c>
      <c r="L19" s="86"/>
    </row>
    <row r="20" spans="1:13" ht="27" customHeight="1" x14ac:dyDescent="0.4">
      <c r="A20" s="26"/>
      <c r="B20" s="60" t="s">
        <v>35</v>
      </c>
      <c r="C20" s="55"/>
      <c r="D20" s="60" t="s">
        <v>33</v>
      </c>
      <c r="E20" s="149">
        <v>0</v>
      </c>
      <c r="F20" s="130"/>
      <c r="G20" s="130"/>
      <c r="H20" s="130"/>
      <c r="I20" s="139">
        <f>SUM(F20:H20)</f>
        <v>0</v>
      </c>
      <c r="J20" s="140"/>
      <c r="K20" s="139">
        <f>I20*J20</f>
        <v>0</v>
      </c>
      <c r="L20" s="87"/>
    </row>
    <row r="21" spans="1:13" ht="27" customHeight="1" thickBot="1" x14ac:dyDescent="0.45">
      <c r="A21" s="160"/>
      <c r="B21" s="161"/>
      <c r="C21" s="161"/>
      <c r="D21" s="162" t="s">
        <v>52</v>
      </c>
      <c r="E21" s="163">
        <f>SUMIF($B$5:$B$22,"助成対象外の木材",E$5:E$22)</f>
        <v>0</v>
      </c>
      <c r="F21" s="164">
        <f>SUMIF($B$5:$B$22,"助成対象外の木材",F$5:F$22)</f>
        <v>0</v>
      </c>
      <c r="G21" s="164">
        <f>SUMIF($B$5:$B$22,"助成対象外の木材",G$5:G$22)</f>
        <v>0</v>
      </c>
      <c r="H21" s="164">
        <f>SUMIF($B$5:$B$22,"助成対象外の木材",H$5:H$22)</f>
        <v>0</v>
      </c>
      <c r="I21" s="164">
        <f>SUMIF($B$5:$B$22,"助成対象外の木材",I$5:I$22)</f>
        <v>0</v>
      </c>
      <c r="J21" s="165"/>
      <c r="K21" s="164">
        <f>SUMIF($B$5:$B$22,"助成対象外の木材",K$5:K$22)</f>
        <v>0</v>
      </c>
      <c r="L21" s="166"/>
    </row>
    <row r="22" spans="1:13" ht="27" customHeight="1" thickBot="1" x14ac:dyDescent="0.45">
      <c r="A22" s="76"/>
      <c r="B22" s="77"/>
      <c r="C22" s="77"/>
      <c r="D22" s="78" t="s">
        <v>47</v>
      </c>
      <c r="E22" s="152">
        <f>SUM(E12,E18,E21)</f>
        <v>0</v>
      </c>
      <c r="F22" s="146">
        <f>SUM(F12,F18,F21)</f>
        <v>0</v>
      </c>
      <c r="G22" s="146">
        <f>SUM(G12,G18,G21)</f>
        <v>0</v>
      </c>
      <c r="H22" s="146">
        <f>SUM(H12,H18,H21)</f>
        <v>0</v>
      </c>
      <c r="I22" s="146">
        <f>SUM(I12,I18,I21)</f>
        <v>0</v>
      </c>
      <c r="J22" s="147"/>
      <c r="K22" s="146">
        <f>SUM(K12,K18,K21)</f>
        <v>0</v>
      </c>
      <c r="L22" s="89"/>
    </row>
    <row r="23" spans="1:13" x14ac:dyDescent="0.4">
      <c r="B23" s="4" t="s">
        <v>89</v>
      </c>
      <c r="E23" s="6"/>
    </row>
    <row r="24" spans="1:13" x14ac:dyDescent="0.4">
      <c r="B24" s="4" t="s">
        <v>199</v>
      </c>
      <c r="F24" s="6"/>
      <c r="K24" s="5"/>
    </row>
    <row r="25" spans="1:13" x14ac:dyDescent="0.4">
      <c r="F25" s="6"/>
      <c r="K25" s="5"/>
    </row>
    <row r="26" spans="1:13" ht="25.5" x14ac:dyDescent="0.4">
      <c r="B26" s="9" t="s">
        <v>198</v>
      </c>
      <c r="C26" s="49" t="s">
        <v>197</v>
      </c>
      <c r="D26" s="4" t="s">
        <v>212</v>
      </c>
      <c r="F26" s="6"/>
      <c r="G26" s="13"/>
      <c r="H26" s="13"/>
      <c r="I26" s="117" t="s">
        <v>82</v>
      </c>
      <c r="L26" s="65"/>
    </row>
    <row r="27" spans="1:13" ht="25.5" x14ac:dyDescent="0.4">
      <c r="B27" s="9"/>
      <c r="C27" s="4" t="s">
        <v>77</v>
      </c>
      <c r="F27" s="6"/>
      <c r="G27" s="13"/>
      <c r="H27" s="13"/>
      <c r="L27" s="66"/>
    </row>
    <row r="28" spans="1:13" ht="25.5" x14ac:dyDescent="0.4">
      <c r="B28" s="9"/>
      <c r="C28" s="4" t="s">
        <v>225</v>
      </c>
      <c r="F28" s="4"/>
      <c r="G28" s="6"/>
      <c r="H28" s="13"/>
      <c r="I28" s="13"/>
      <c r="M28" s="67"/>
    </row>
    <row r="29" spans="1:13" ht="58.5" customHeight="1" x14ac:dyDescent="0.4">
      <c r="B29" s="228" t="s">
        <v>167</v>
      </c>
      <c r="C29" s="228"/>
      <c r="D29" s="69" t="s">
        <v>129</v>
      </c>
      <c r="E29" s="82" t="s">
        <v>130</v>
      </c>
      <c r="F29" s="224" t="s">
        <v>83</v>
      </c>
      <c r="G29" s="225"/>
      <c r="H29" s="14" t="s">
        <v>114</v>
      </c>
      <c r="I29" s="13"/>
      <c r="M29" s="65"/>
    </row>
    <row r="30" spans="1:13" x14ac:dyDescent="0.4">
      <c r="B30" s="213"/>
      <c r="C30" s="213"/>
      <c r="D30" s="94"/>
      <c r="E30" s="84">
        <v>0</v>
      </c>
      <c r="F30" s="215"/>
      <c r="G30" s="217"/>
      <c r="H30" s="130"/>
      <c r="I30" s="13"/>
    </row>
    <row r="31" spans="1:13" x14ac:dyDescent="0.4">
      <c r="B31" s="213"/>
      <c r="C31" s="213"/>
      <c r="D31" s="94"/>
      <c r="E31" s="84"/>
      <c r="F31" s="215"/>
      <c r="G31" s="217"/>
      <c r="H31" s="130"/>
      <c r="I31" s="13"/>
    </row>
    <row r="32" spans="1:13" ht="20.25" thickBot="1" x14ac:dyDescent="0.45">
      <c r="B32" s="214"/>
      <c r="C32" s="214"/>
      <c r="D32" s="95"/>
      <c r="E32" s="85"/>
      <c r="F32" s="218"/>
      <c r="G32" s="220"/>
      <c r="H32" s="131"/>
      <c r="I32" s="13"/>
      <c r="J32" s="4"/>
    </row>
    <row r="33" spans="2:13" ht="20.25" thickTop="1" x14ac:dyDescent="0.4">
      <c r="B33" s="230" t="s">
        <v>26</v>
      </c>
      <c r="C33" s="231"/>
      <c r="D33" s="115"/>
      <c r="E33" s="116"/>
      <c r="F33" s="226"/>
      <c r="G33" s="227"/>
      <c r="H33" s="132">
        <f>SUM(H30:H32)</f>
        <v>0</v>
      </c>
      <c r="I33" s="13"/>
      <c r="J33" s="4"/>
    </row>
    <row r="34" spans="2:13" x14ac:dyDescent="0.4">
      <c r="E34" s="83"/>
      <c r="F34" s="4"/>
      <c r="G34" s="4"/>
      <c r="H34" s="13"/>
      <c r="I34" s="13"/>
      <c r="J34" s="4"/>
      <c r="L34" s="5"/>
    </row>
    <row r="35" spans="2:13" ht="25.5" x14ac:dyDescent="0.4">
      <c r="B35" s="9" t="s">
        <v>86</v>
      </c>
      <c r="C35" s="49" t="s">
        <v>197</v>
      </c>
      <c r="D35" s="4" t="s">
        <v>213</v>
      </c>
      <c r="E35" s="83"/>
      <c r="F35" s="4"/>
      <c r="G35" s="4"/>
      <c r="H35" s="13"/>
      <c r="I35" s="13"/>
      <c r="L35" s="5"/>
    </row>
    <row r="36" spans="2:13" ht="25.5" x14ac:dyDescent="0.4">
      <c r="B36" s="9"/>
      <c r="C36" s="4" t="s">
        <v>56</v>
      </c>
      <c r="E36" s="83"/>
      <c r="F36" s="4"/>
      <c r="G36" s="4"/>
      <c r="H36" s="13"/>
      <c r="I36" s="13"/>
      <c r="L36" s="5"/>
    </row>
    <row r="37" spans="2:13" ht="25.5" x14ac:dyDescent="0.4">
      <c r="B37" s="9"/>
      <c r="C37" s="4" t="s">
        <v>78</v>
      </c>
      <c r="E37" s="83"/>
      <c r="F37" s="4"/>
      <c r="G37" s="4"/>
      <c r="H37" s="13"/>
      <c r="I37" s="13"/>
      <c r="L37" s="5"/>
    </row>
    <row r="38" spans="2:13" ht="56.25" x14ac:dyDescent="0.4">
      <c r="B38" s="228" t="s">
        <v>25</v>
      </c>
      <c r="C38" s="228"/>
      <c r="D38" s="69" t="s">
        <v>131</v>
      </c>
      <c r="E38" s="82" t="s">
        <v>132</v>
      </c>
      <c r="F38" s="224" t="s">
        <v>83</v>
      </c>
      <c r="G38" s="225"/>
      <c r="H38" s="14" t="s">
        <v>114</v>
      </c>
      <c r="I38" s="13"/>
    </row>
    <row r="39" spans="2:13" x14ac:dyDescent="0.4">
      <c r="B39" s="213"/>
      <c r="C39" s="213"/>
      <c r="D39" s="94"/>
      <c r="E39" s="84">
        <v>0</v>
      </c>
      <c r="F39" s="215"/>
      <c r="G39" s="217"/>
      <c r="H39" s="130"/>
      <c r="I39" s="13"/>
    </row>
    <row r="40" spans="2:13" x14ac:dyDescent="0.4">
      <c r="B40" s="213"/>
      <c r="C40" s="213"/>
      <c r="D40" s="94"/>
      <c r="E40" s="84"/>
      <c r="F40" s="215"/>
      <c r="G40" s="217"/>
      <c r="H40" s="130"/>
      <c r="I40" s="13"/>
    </row>
    <row r="41" spans="2:13" ht="20.25" thickBot="1" x14ac:dyDescent="0.45">
      <c r="B41" s="214"/>
      <c r="C41" s="214"/>
      <c r="D41" s="95"/>
      <c r="E41" s="85"/>
      <c r="F41" s="218"/>
      <c r="G41" s="220"/>
      <c r="H41" s="131"/>
      <c r="I41" s="13"/>
    </row>
    <row r="42" spans="2:13" ht="20.25" thickTop="1" x14ac:dyDescent="0.4">
      <c r="B42" s="232" t="s">
        <v>26</v>
      </c>
      <c r="C42" s="232"/>
      <c r="D42" s="115"/>
      <c r="E42" s="116"/>
      <c r="F42" s="226"/>
      <c r="G42" s="227"/>
      <c r="H42" s="132">
        <f>SUM(H39:H41)</f>
        <v>0</v>
      </c>
      <c r="I42" s="13"/>
    </row>
    <row r="43" spans="2:13" x14ac:dyDescent="0.4">
      <c r="B43" s="19"/>
      <c r="C43" s="19"/>
      <c r="D43" s="20"/>
      <c r="E43" s="20"/>
      <c r="F43" s="20"/>
      <c r="G43" s="20"/>
      <c r="H43" s="21"/>
      <c r="I43" s="13"/>
    </row>
    <row r="44" spans="2:13" ht="25.5" x14ac:dyDescent="0.4">
      <c r="B44" s="9" t="s">
        <v>169</v>
      </c>
      <c r="E44" s="4" t="s">
        <v>232</v>
      </c>
      <c r="G44" s="4"/>
      <c r="H44" s="13"/>
      <c r="I44" s="13"/>
    </row>
    <row r="45" spans="2:13" x14ac:dyDescent="0.4">
      <c r="B45" s="229" t="s">
        <v>168</v>
      </c>
      <c r="C45" s="229"/>
      <c r="D45" s="221" t="s">
        <v>83</v>
      </c>
      <c r="E45" s="222"/>
      <c r="F45" s="222"/>
      <c r="G45" s="223"/>
      <c r="H45" s="15" t="s">
        <v>114</v>
      </c>
      <c r="I45" s="13"/>
    </row>
    <row r="46" spans="2:13" x14ac:dyDescent="0.4">
      <c r="B46" s="213"/>
      <c r="C46" s="213"/>
      <c r="D46" s="215"/>
      <c r="E46" s="216"/>
      <c r="F46" s="216"/>
      <c r="G46" s="217"/>
      <c r="H46" s="130"/>
      <c r="I46" s="13"/>
    </row>
    <row r="47" spans="2:13" x14ac:dyDescent="0.4">
      <c r="B47" s="213"/>
      <c r="C47" s="213"/>
      <c r="D47" s="215"/>
      <c r="E47" s="216"/>
      <c r="F47" s="216"/>
      <c r="G47" s="217"/>
      <c r="H47" s="130"/>
      <c r="I47" s="13"/>
      <c r="J47" s="49"/>
      <c r="K47" s="192"/>
      <c r="M47" s="210" t="s">
        <v>209</v>
      </c>
    </row>
    <row r="48" spans="2:13" x14ac:dyDescent="0.4">
      <c r="B48" s="213"/>
      <c r="C48" s="213"/>
      <c r="D48" s="215"/>
      <c r="E48" s="216"/>
      <c r="F48" s="216"/>
      <c r="G48" s="217"/>
      <c r="H48" s="130"/>
      <c r="I48" s="13"/>
      <c r="K48" s="49"/>
      <c r="L48" s="192"/>
      <c r="M48" t="s">
        <v>210</v>
      </c>
    </row>
    <row r="49" spans="2:12" ht="20.25" thickBot="1" x14ac:dyDescent="0.45">
      <c r="B49" s="214"/>
      <c r="C49" s="214"/>
      <c r="D49" s="218"/>
      <c r="E49" s="219"/>
      <c r="F49" s="219"/>
      <c r="G49" s="220"/>
      <c r="H49" s="131"/>
      <c r="I49" s="13"/>
    </row>
    <row r="50" spans="2:12" ht="20.25" thickTop="1" x14ac:dyDescent="0.4">
      <c r="B50" s="232" t="s">
        <v>26</v>
      </c>
      <c r="C50" s="232"/>
      <c r="D50" s="281"/>
      <c r="E50" s="282"/>
      <c r="F50" s="282"/>
      <c r="G50" s="283"/>
      <c r="H50" s="132">
        <f>SUM(H46:H49)</f>
        <v>0</v>
      </c>
    </row>
    <row r="51" spans="2:12" x14ac:dyDescent="0.4">
      <c r="F51" s="4"/>
      <c r="G51" s="4"/>
      <c r="J51" s="4"/>
    </row>
    <row r="52" spans="2:12" x14ac:dyDescent="0.4">
      <c r="F52" s="4"/>
      <c r="G52" s="4"/>
    </row>
    <row r="53" spans="2:12" ht="25.5" x14ac:dyDescent="0.4">
      <c r="B53" s="9" t="s">
        <v>110</v>
      </c>
      <c r="F53" s="4"/>
      <c r="G53" s="4"/>
    </row>
    <row r="54" spans="2:12" x14ac:dyDescent="0.4">
      <c r="B54" s="284" t="s">
        <v>165</v>
      </c>
      <c r="C54" s="285"/>
      <c r="D54" s="224" t="s">
        <v>84</v>
      </c>
      <c r="E54" s="280"/>
      <c r="F54" s="280"/>
      <c r="G54" s="225"/>
      <c r="H54" s="10" t="s">
        <v>114</v>
      </c>
      <c r="I54" s="10" t="s">
        <v>152</v>
      </c>
      <c r="K54" s="5"/>
    </row>
    <row r="55" spans="2:12" x14ac:dyDescent="0.4">
      <c r="B55" s="279" t="s">
        <v>115</v>
      </c>
      <c r="C55" s="279"/>
      <c r="D55" s="263"/>
      <c r="E55" s="264"/>
      <c r="F55" s="264"/>
      <c r="G55" s="265"/>
      <c r="H55" s="133"/>
      <c r="I55" s="260" t="e">
        <f>ROUNDDOWN(1-(-H56)/H55,4)</f>
        <v>#DIV/0!</v>
      </c>
      <c r="K55" s="5"/>
    </row>
    <row r="56" spans="2:12" ht="20.25" thickBot="1" x14ac:dyDescent="0.45">
      <c r="B56" s="277" t="s">
        <v>153</v>
      </c>
      <c r="C56" s="277"/>
      <c r="D56" s="266"/>
      <c r="E56" s="267"/>
      <c r="F56" s="267"/>
      <c r="G56" s="268"/>
      <c r="H56" s="134"/>
      <c r="I56" s="261"/>
      <c r="K56" s="5"/>
    </row>
    <row r="57" spans="2:12" x14ac:dyDescent="0.4">
      <c r="B57" s="279" t="s">
        <v>115</v>
      </c>
      <c r="C57" s="279"/>
      <c r="D57" s="263"/>
      <c r="E57" s="264"/>
      <c r="F57" s="264"/>
      <c r="G57" s="265"/>
      <c r="H57" s="133"/>
      <c r="I57" s="260" t="e">
        <f>ROUNDDOWN(1-(-H58)/H57,4)</f>
        <v>#DIV/0!</v>
      </c>
      <c r="K57" s="5"/>
    </row>
    <row r="58" spans="2:12" ht="20.25" thickBot="1" x14ac:dyDescent="0.45">
      <c r="B58" s="277" t="s">
        <v>153</v>
      </c>
      <c r="C58" s="277"/>
      <c r="D58" s="266"/>
      <c r="E58" s="267"/>
      <c r="F58" s="267"/>
      <c r="G58" s="268"/>
      <c r="H58" s="134"/>
      <c r="I58" s="261"/>
      <c r="K58" s="5"/>
    </row>
    <row r="59" spans="2:12" x14ac:dyDescent="0.4">
      <c r="B59" s="279" t="s">
        <v>115</v>
      </c>
      <c r="C59" s="279"/>
      <c r="D59" s="263"/>
      <c r="E59" s="264"/>
      <c r="F59" s="264"/>
      <c r="G59" s="265"/>
      <c r="H59" s="133"/>
      <c r="I59" s="260" t="e">
        <f>ROUNDDOWN(1-(-H60)/H59,4)</f>
        <v>#DIV/0!</v>
      </c>
      <c r="K59" s="5"/>
    </row>
    <row r="60" spans="2:12" ht="20.25" thickBot="1" x14ac:dyDescent="0.45">
      <c r="B60" s="277" t="s">
        <v>153</v>
      </c>
      <c r="C60" s="277"/>
      <c r="D60" s="266"/>
      <c r="E60" s="267"/>
      <c r="F60" s="267"/>
      <c r="G60" s="268"/>
      <c r="H60" s="134"/>
      <c r="I60" s="261"/>
      <c r="K60" s="5"/>
    </row>
    <row r="61" spans="2:12" x14ac:dyDescent="0.4">
      <c r="B61" s="278" t="s">
        <v>115</v>
      </c>
      <c r="C61" s="278"/>
      <c r="D61" s="269"/>
      <c r="E61" s="270"/>
      <c r="F61" s="270"/>
      <c r="G61" s="271"/>
      <c r="H61" s="135"/>
      <c r="I61" s="262" t="e">
        <f>ROUNDDOWN(1-(-H62)/H61,4)</f>
        <v>#DIV/0!</v>
      </c>
      <c r="K61" s="5"/>
      <c r="L61" s="5"/>
    </row>
    <row r="62" spans="2:12" ht="20.25" thickBot="1" x14ac:dyDescent="0.45">
      <c r="B62" s="277" t="s">
        <v>153</v>
      </c>
      <c r="C62" s="277"/>
      <c r="D62" s="266"/>
      <c r="E62" s="267"/>
      <c r="F62" s="267"/>
      <c r="G62" s="268"/>
      <c r="H62" s="134"/>
      <c r="I62" s="261"/>
      <c r="K62" s="5"/>
      <c r="L62" s="5"/>
    </row>
    <row r="63" spans="2:12" x14ac:dyDescent="0.4">
      <c r="B63" s="278" t="s">
        <v>111</v>
      </c>
      <c r="C63" s="278"/>
      <c r="D63" s="274"/>
      <c r="E63" s="275"/>
      <c r="F63" s="275"/>
      <c r="G63" s="276"/>
      <c r="H63" s="124">
        <f>SUM(H55:H62)</f>
        <v>0</v>
      </c>
      <c r="I63" s="114"/>
      <c r="K63" s="5"/>
      <c r="L63" s="5"/>
    </row>
    <row r="64" spans="2:12" x14ac:dyDescent="0.4">
      <c r="F64" s="4"/>
      <c r="G64" s="4"/>
      <c r="K64" s="5"/>
      <c r="L64" s="5"/>
    </row>
    <row r="65" spans="1:13" x14ac:dyDescent="0.4">
      <c r="F65" s="4"/>
      <c r="G65" s="4"/>
      <c r="K65" s="5"/>
      <c r="L65" s="5"/>
      <c r="M65" s="5"/>
    </row>
    <row r="66" spans="1:13" ht="20.25" thickBot="1" x14ac:dyDescent="0.45">
      <c r="F66" s="4"/>
      <c r="G66" s="4"/>
      <c r="K66" s="5"/>
      <c r="L66" s="5"/>
      <c r="M66" s="5"/>
    </row>
    <row r="67" spans="1:13" ht="36" customHeight="1" x14ac:dyDescent="0.4">
      <c r="A67" s="64" t="s">
        <v>139</v>
      </c>
      <c r="B67" s="40"/>
      <c r="C67" s="113" t="s">
        <v>151</v>
      </c>
      <c r="D67" s="40"/>
      <c r="E67" s="40"/>
      <c r="F67" s="41"/>
      <c r="G67" s="41"/>
      <c r="H67" s="42"/>
      <c r="K67" s="5"/>
    </row>
    <row r="68" spans="1:13" ht="36" customHeight="1" x14ac:dyDescent="0.4">
      <c r="A68" s="43" t="s">
        <v>226</v>
      </c>
      <c r="B68" s="19"/>
      <c r="C68" s="19"/>
      <c r="D68" s="19"/>
      <c r="E68" s="19"/>
      <c r="F68" s="39"/>
      <c r="G68" s="39"/>
      <c r="H68" s="44"/>
      <c r="K68" s="5"/>
    </row>
    <row r="69" spans="1:13" ht="36" x14ac:dyDescent="0.4">
      <c r="A69" s="43"/>
      <c r="B69" s="50" t="s">
        <v>71</v>
      </c>
      <c r="C69" s="254" t="s">
        <v>72</v>
      </c>
      <c r="D69" s="255"/>
      <c r="E69" s="256"/>
      <c r="F69" s="212" t="s">
        <v>228</v>
      </c>
      <c r="G69" s="56"/>
      <c r="H69" s="44"/>
      <c r="J69" s="4"/>
    </row>
    <row r="70" spans="1:13" ht="23.25" customHeight="1" x14ac:dyDescent="0.4">
      <c r="A70" s="43"/>
      <c r="B70" s="36" t="s">
        <v>60</v>
      </c>
      <c r="C70" s="251" t="s">
        <v>149</v>
      </c>
      <c r="D70" s="252"/>
      <c r="E70" s="253"/>
      <c r="F70" s="91">
        <v>0</v>
      </c>
      <c r="G70" s="39"/>
      <c r="H70" s="44"/>
    </row>
    <row r="71" spans="1:13" ht="23.25" customHeight="1" x14ac:dyDescent="0.4">
      <c r="A71" s="43"/>
      <c r="B71" s="36" t="s">
        <v>62</v>
      </c>
      <c r="C71" s="251" t="s">
        <v>150</v>
      </c>
      <c r="D71" s="252"/>
      <c r="E71" s="253"/>
      <c r="F71" s="91">
        <v>0</v>
      </c>
      <c r="G71" s="59"/>
      <c r="H71" s="44"/>
    </row>
    <row r="72" spans="1:13" ht="23.25" customHeight="1" thickBot="1" x14ac:dyDescent="0.45">
      <c r="A72" s="43"/>
      <c r="B72" s="38" t="s">
        <v>63</v>
      </c>
      <c r="C72" s="248" t="s">
        <v>140</v>
      </c>
      <c r="D72" s="249"/>
      <c r="E72" s="250"/>
      <c r="F72" s="112">
        <f>ROUNDDOWN(F71/2,-3)</f>
        <v>0</v>
      </c>
      <c r="G72" s="57"/>
      <c r="H72" s="44"/>
    </row>
    <row r="73" spans="1:13" ht="23.25" customHeight="1" thickTop="1" x14ac:dyDescent="0.4">
      <c r="A73" s="43"/>
      <c r="B73" s="37" t="s">
        <v>65</v>
      </c>
      <c r="C73" s="257"/>
      <c r="D73" s="258"/>
      <c r="E73" s="259"/>
      <c r="F73" s="54">
        <f>SUM(F70,F72)</f>
        <v>0</v>
      </c>
      <c r="G73" s="57"/>
      <c r="H73" s="44"/>
      <c r="K73" s="5"/>
    </row>
    <row r="74" spans="1:13" ht="23.25" customHeight="1" x14ac:dyDescent="0.4">
      <c r="A74" s="43"/>
      <c r="B74" s="19"/>
      <c r="C74" s="19"/>
      <c r="D74" s="19"/>
      <c r="E74" s="19"/>
      <c r="F74" s="39"/>
      <c r="G74" s="57"/>
      <c r="H74" s="44"/>
      <c r="K74" s="5"/>
    </row>
    <row r="75" spans="1:13" ht="23.25" customHeight="1" x14ac:dyDescent="0.4">
      <c r="A75" s="43" t="s">
        <v>227</v>
      </c>
      <c r="B75" s="19"/>
      <c r="C75" s="19"/>
      <c r="D75" s="19"/>
      <c r="E75" s="19"/>
      <c r="F75" s="39"/>
      <c r="G75" s="57"/>
      <c r="H75" s="44"/>
      <c r="K75" s="5"/>
    </row>
    <row r="76" spans="1:13" ht="48" customHeight="1" x14ac:dyDescent="0.4">
      <c r="A76" s="43"/>
      <c r="B76" s="50" t="s">
        <v>0</v>
      </c>
      <c r="C76" s="52" t="s">
        <v>72</v>
      </c>
      <c r="D76" s="53" t="s">
        <v>66</v>
      </c>
      <c r="E76" s="51" t="s">
        <v>59</v>
      </c>
      <c r="F76" s="79" t="s">
        <v>231</v>
      </c>
      <c r="G76" s="58"/>
      <c r="H76" s="44"/>
      <c r="K76" s="5"/>
    </row>
    <row r="77" spans="1:13" ht="23.25" customHeight="1" x14ac:dyDescent="0.4">
      <c r="A77" s="43"/>
      <c r="B77" s="36" t="s">
        <v>60</v>
      </c>
      <c r="C77" s="35" t="s">
        <v>58</v>
      </c>
      <c r="D77" s="31" t="s">
        <v>188</v>
      </c>
      <c r="E77" s="184">
        <v>0</v>
      </c>
      <c r="F77" s="73">
        <f>E77*50000</f>
        <v>0</v>
      </c>
      <c r="G77" s="57"/>
      <c r="H77" s="44"/>
      <c r="K77" s="5"/>
    </row>
    <row r="78" spans="1:13" ht="23.25" customHeight="1" x14ac:dyDescent="0.4">
      <c r="A78" s="43"/>
      <c r="B78" s="36" t="s">
        <v>61</v>
      </c>
      <c r="C78" s="35" t="s">
        <v>58</v>
      </c>
      <c r="D78" s="31" t="s">
        <v>192</v>
      </c>
      <c r="E78" s="184">
        <v>0</v>
      </c>
      <c r="F78" s="73">
        <f>E78*140000</f>
        <v>0</v>
      </c>
      <c r="H78" s="44"/>
      <c r="K78" s="5"/>
    </row>
    <row r="79" spans="1:13" ht="23.25" customHeight="1" x14ac:dyDescent="0.4">
      <c r="A79" s="43"/>
      <c r="B79" s="36" t="s">
        <v>63</v>
      </c>
      <c r="C79" s="272" t="s">
        <v>145</v>
      </c>
      <c r="D79" s="272"/>
      <c r="E79" s="273"/>
      <c r="F79" s="73">
        <f>ROUNDDOWN(F77+F78,-3)</f>
        <v>0</v>
      </c>
      <c r="G79" s="39"/>
      <c r="H79" s="44"/>
      <c r="K79" s="5"/>
    </row>
    <row r="80" spans="1:13" ht="23.25" customHeight="1" x14ac:dyDescent="0.4">
      <c r="A80" s="43"/>
      <c r="B80" s="36" t="s">
        <v>64</v>
      </c>
      <c r="C80" s="251" t="s">
        <v>79</v>
      </c>
      <c r="D80" s="253"/>
      <c r="E80" s="111"/>
      <c r="F80" s="73">
        <f>F71</f>
        <v>0</v>
      </c>
      <c r="G80" s="59"/>
      <c r="H80" s="44"/>
      <c r="K80" s="5"/>
    </row>
    <row r="81" spans="1:11" ht="23.25" customHeight="1" thickBot="1" x14ac:dyDescent="0.45">
      <c r="A81" s="43"/>
      <c r="B81" s="38" t="s">
        <v>146</v>
      </c>
      <c r="C81" s="248" t="s">
        <v>148</v>
      </c>
      <c r="D81" s="250"/>
      <c r="E81" s="110"/>
      <c r="F81" s="112">
        <f>ROUNDDOWN(F80/2,-3)</f>
        <v>0</v>
      </c>
      <c r="G81" s="57"/>
      <c r="H81" s="44"/>
      <c r="K81" s="5"/>
    </row>
    <row r="82" spans="1:11" ht="23.25" customHeight="1" thickTop="1" x14ac:dyDescent="0.4">
      <c r="A82" s="43"/>
      <c r="B82" s="37" t="s">
        <v>147</v>
      </c>
      <c r="C82" s="245"/>
      <c r="D82" s="246"/>
      <c r="E82" s="247"/>
      <c r="F82" s="54">
        <f>SUM(F79,F81)</f>
        <v>0</v>
      </c>
      <c r="G82" s="57"/>
      <c r="H82" s="44"/>
      <c r="K82" s="5"/>
    </row>
    <row r="83" spans="1:11" x14ac:dyDescent="0.4">
      <c r="A83" s="43"/>
      <c r="B83" s="19"/>
      <c r="C83" s="19"/>
      <c r="D83" s="19"/>
      <c r="E83" s="19"/>
      <c r="F83" s="39"/>
      <c r="G83" s="57"/>
      <c r="H83" s="44"/>
      <c r="K83" s="5"/>
    </row>
    <row r="84" spans="1:11" x14ac:dyDescent="0.4">
      <c r="A84" s="43"/>
      <c r="B84" s="19"/>
      <c r="C84" s="19"/>
      <c r="D84" s="19"/>
      <c r="E84" s="19"/>
      <c r="F84" s="39"/>
      <c r="G84" s="57"/>
      <c r="H84" s="44"/>
      <c r="K84" s="5"/>
    </row>
    <row r="85" spans="1:11" x14ac:dyDescent="0.4">
      <c r="A85" s="43" t="s">
        <v>67</v>
      </c>
      <c r="B85" s="19"/>
      <c r="C85" s="19"/>
      <c r="D85" s="19"/>
      <c r="E85" s="19"/>
      <c r="F85" s="39"/>
      <c r="G85" s="39"/>
      <c r="H85" s="44"/>
      <c r="K85" s="5"/>
    </row>
    <row r="86" spans="1:11" ht="34.5" customHeight="1" x14ac:dyDescent="0.4">
      <c r="A86" s="43"/>
      <c r="B86" s="19"/>
      <c r="C86" s="19"/>
      <c r="D86" s="92">
        <f>MIN(F73,F82)</f>
        <v>0</v>
      </c>
      <c r="E86" s="93" t="s">
        <v>68</v>
      </c>
      <c r="F86" s="39"/>
      <c r="G86" s="39"/>
      <c r="H86" s="44"/>
      <c r="K86" s="5"/>
    </row>
    <row r="87" spans="1:11" ht="20.25" thickBot="1" x14ac:dyDescent="0.45">
      <c r="A87" s="45"/>
      <c r="B87" s="46"/>
      <c r="C87" s="46"/>
      <c r="D87" s="46"/>
      <c r="E87" s="46"/>
      <c r="F87" s="47"/>
      <c r="G87" s="47"/>
      <c r="H87" s="48"/>
      <c r="K87" s="5"/>
    </row>
    <row r="88" spans="1:11" x14ac:dyDescent="0.4">
      <c r="K88" s="5"/>
    </row>
  </sheetData>
  <mergeCells count="72">
    <mergeCell ref="D54:G54"/>
    <mergeCell ref="B50:C50"/>
    <mergeCell ref="D50:G50"/>
    <mergeCell ref="B54:C54"/>
    <mergeCell ref="B57:C57"/>
    <mergeCell ref="D57:G58"/>
    <mergeCell ref="I57:I58"/>
    <mergeCell ref="B58:C58"/>
    <mergeCell ref="B55:C55"/>
    <mergeCell ref="D55:G56"/>
    <mergeCell ref="I55:I56"/>
    <mergeCell ref="B56:C56"/>
    <mergeCell ref="I59:I60"/>
    <mergeCell ref="I61:I62"/>
    <mergeCell ref="D59:G60"/>
    <mergeCell ref="D61:G62"/>
    <mergeCell ref="C79:E79"/>
    <mergeCell ref="D63:G63"/>
    <mergeCell ref="B62:C62"/>
    <mergeCell ref="B63:C63"/>
    <mergeCell ref="B61:C61"/>
    <mergeCell ref="B59:C59"/>
    <mergeCell ref="B60:C60"/>
    <mergeCell ref="C82:E82"/>
    <mergeCell ref="C72:E72"/>
    <mergeCell ref="C71:E71"/>
    <mergeCell ref="C70:E70"/>
    <mergeCell ref="C69:E69"/>
    <mergeCell ref="C80:D80"/>
    <mergeCell ref="C81:D81"/>
    <mergeCell ref="C73:E73"/>
    <mergeCell ref="G1:K1"/>
    <mergeCell ref="A3:A4"/>
    <mergeCell ref="B3:B4"/>
    <mergeCell ref="C3:C4"/>
    <mergeCell ref="D3:D4"/>
    <mergeCell ref="K3:K4"/>
    <mergeCell ref="L3:L4"/>
    <mergeCell ref="E3:E4"/>
    <mergeCell ref="G3:H3"/>
    <mergeCell ref="I3:I4"/>
    <mergeCell ref="J3:J4"/>
    <mergeCell ref="F33:G33"/>
    <mergeCell ref="B29:C29"/>
    <mergeCell ref="B38:C38"/>
    <mergeCell ref="B45:C45"/>
    <mergeCell ref="B30:C30"/>
    <mergeCell ref="B31:C31"/>
    <mergeCell ref="B32:C32"/>
    <mergeCell ref="B39:C39"/>
    <mergeCell ref="B40:C40"/>
    <mergeCell ref="B33:C33"/>
    <mergeCell ref="B41:C41"/>
    <mergeCell ref="B42:C42"/>
    <mergeCell ref="F31:G31"/>
    <mergeCell ref="F32:G32"/>
    <mergeCell ref="F29:G29"/>
    <mergeCell ref="F30:G30"/>
    <mergeCell ref="F38:G38"/>
    <mergeCell ref="F39:G39"/>
    <mergeCell ref="F40:G40"/>
    <mergeCell ref="F41:G41"/>
    <mergeCell ref="F42:G42"/>
    <mergeCell ref="B46:C46"/>
    <mergeCell ref="B49:C49"/>
    <mergeCell ref="D46:G46"/>
    <mergeCell ref="D49:G49"/>
    <mergeCell ref="D45:G45"/>
    <mergeCell ref="B47:C47"/>
    <mergeCell ref="D47:G47"/>
    <mergeCell ref="B48:C48"/>
    <mergeCell ref="D48:G48"/>
  </mergeCells>
  <phoneticPr fontId="1"/>
  <dataValidations count="2">
    <dataValidation type="list" allowBlank="1" showInputMessage="1" promptTitle="その他林産物JAS" prompt="※　はその全量を、指定する構造部以外に使用する場合のみ、その他林産物JASとして扱う" sqref="D14:D17" xr:uid="{00000000-0002-0000-0000-000000000000}">
      <formula1>INDIRECT(B14)</formula1>
    </dataValidation>
    <dataValidation type="list" allowBlank="1" showInputMessage="1" showErrorMessage="1" sqref="D5:D9" xr:uid="{00000000-0002-0000-0000-000001000000}">
      <formula1>JAS構造材</formula1>
    </dataValidation>
  </dataValidations>
  <pageMargins left="0.70866141732283472" right="0.70866141732283472" top="0.74803149606299213" bottom="0.74803149606299213" header="0.31496062992125984" footer="0.31496062992125984"/>
  <pageSetup paperSize="8" scale="51" fitToHeight="0" orientation="portrait" r:id="rId1"/>
  <headerFooter>
    <oddFooter>&amp;Rver 2.2</oddFooter>
  </headerFooter>
  <rowBreaks count="1" manualBreakCount="1">
    <brk id="87"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5"/>
  <sheetViews>
    <sheetView view="pageBreakPreview" zoomScaleNormal="60" zoomScaleSheetLayoutView="100" workbookViewId="0"/>
  </sheetViews>
  <sheetFormatPr defaultRowHeight="19.5" x14ac:dyDescent="0.4"/>
  <cols>
    <col min="1" max="1" width="9.875" style="4" customWidth="1"/>
    <col min="2" max="2" width="19.5" style="4" bestFit="1" customWidth="1"/>
    <col min="3" max="3" width="15.75" style="4" customWidth="1"/>
    <col min="4" max="4" width="39.125" style="4" customWidth="1"/>
    <col min="5" max="5" width="16.375" style="4" customWidth="1"/>
    <col min="6" max="6" width="19.125" style="5" customWidth="1"/>
    <col min="7" max="8" width="15.375" style="5" customWidth="1"/>
    <col min="9" max="9" width="16.625" style="5" customWidth="1"/>
    <col min="10" max="10" width="19.375" style="5" customWidth="1"/>
    <col min="11" max="11" width="17.5" style="4" customWidth="1"/>
    <col min="12" max="12" width="33.25" style="4" customWidth="1"/>
    <col min="13" max="16384" width="9" style="4"/>
  </cols>
  <sheetData>
    <row r="1" spans="1:12" ht="42" customHeight="1" x14ac:dyDescent="0.4">
      <c r="A1" s="17" t="s">
        <v>195</v>
      </c>
      <c r="E1" s="49" t="s">
        <v>73</v>
      </c>
      <c r="G1" s="241" t="s">
        <v>170</v>
      </c>
      <c r="H1" s="241"/>
      <c r="I1" s="241"/>
      <c r="J1" s="241"/>
      <c r="K1" s="241"/>
    </row>
    <row r="2" spans="1:12" s="9" customFormat="1" ht="26.25" thickBot="1" x14ac:dyDescent="0.45">
      <c r="A2" s="9" t="s">
        <v>134</v>
      </c>
      <c r="E2" s="9" t="s">
        <v>55</v>
      </c>
      <c r="F2" s="18"/>
      <c r="G2" s="18"/>
      <c r="H2" s="18"/>
      <c r="I2" s="18"/>
      <c r="J2" s="18"/>
    </row>
    <row r="3" spans="1:12" ht="19.5" customHeight="1" x14ac:dyDescent="0.4">
      <c r="A3" s="242" t="s">
        <v>0</v>
      </c>
      <c r="B3" s="235" t="s">
        <v>87</v>
      </c>
      <c r="C3" s="235" t="s">
        <v>88</v>
      </c>
      <c r="D3" s="235" t="s">
        <v>224</v>
      </c>
      <c r="E3" s="235" t="s">
        <v>106</v>
      </c>
      <c r="F3" s="127" t="s">
        <v>166</v>
      </c>
      <c r="G3" s="237" t="s">
        <v>107</v>
      </c>
      <c r="H3" s="237"/>
      <c r="I3" s="238" t="s">
        <v>109</v>
      </c>
      <c r="J3" s="238" t="s">
        <v>135</v>
      </c>
      <c r="K3" s="238" t="s">
        <v>138</v>
      </c>
      <c r="L3" s="233" t="s">
        <v>57</v>
      </c>
    </row>
    <row r="4" spans="1:12" ht="42.75" customHeight="1" thickBot="1" x14ac:dyDescent="0.45">
      <c r="A4" s="243"/>
      <c r="B4" s="244"/>
      <c r="C4" s="244"/>
      <c r="D4" s="244"/>
      <c r="E4" s="236"/>
      <c r="F4" s="96" t="s">
        <v>112</v>
      </c>
      <c r="G4" s="211" t="s">
        <v>214</v>
      </c>
      <c r="H4" s="211" t="s">
        <v>215</v>
      </c>
      <c r="I4" s="239"/>
      <c r="J4" s="240"/>
      <c r="K4" s="239"/>
      <c r="L4" s="234"/>
    </row>
    <row r="5" spans="1:12" ht="27" customHeight="1" x14ac:dyDescent="0.4">
      <c r="A5" s="22">
        <v>1</v>
      </c>
      <c r="B5" s="23" t="s">
        <v>76</v>
      </c>
      <c r="C5" s="23" t="s">
        <v>188</v>
      </c>
      <c r="D5" s="23" t="s">
        <v>7</v>
      </c>
      <c r="E5" s="24">
        <v>0</v>
      </c>
      <c r="F5" s="25"/>
      <c r="G5" s="25"/>
      <c r="H5" s="25"/>
      <c r="I5" s="137">
        <f>SUM(F5:H5)</f>
        <v>0</v>
      </c>
      <c r="J5" s="105">
        <v>0</v>
      </c>
      <c r="K5" s="128">
        <f>I5*J5</f>
        <v>0</v>
      </c>
      <c r="L5" s="86"/>
    </row>
    <row r="6" spans="1:12" ht="27" customHeight="1" x14ac:dyDescent="0.4">
      <c r="A6" s="26"/>
      <c r="B6" s="98" t="s">
        <v>2</v>
      </c>
      <c r="C6" s="98" t="s">
        <v>188</v>
      </c>
      <c r="D6" s="98" t="s">
        <v>117</v>
      </c>
      <c r="E6" s="7">
        <v>0</v>
      </c>
      <c r="F6" s="8"/>
      <c r="G6" s="8"/>
      <c r="H6" s="8"/>
      <c r="I6" s="73">
        <f>SUM(F6:H6)</f>
        <v>0</v>
      </c>
      <c r="J6" s="106"/>
      <c r="K6" s="73">
        <f>I6*J6</f>
        <v>0</v>
      </c>
      <c r="L6" s="87"/>
    </row>
    <row r="7" spans="1:12" ht="27" customHeight="1" x14ac:dyDescent="0.4">
      <c r="A7" s="26"/>
      <c r="B7" s="98" t="s">
        <v>2</v>
      </c>
      <c r="C7" s="98" t="s">
        <v>188</v>
      </c>
      <c r="D7" s="98" t="s">
        <v>118</v>
      </c>
      <c r="E7" s="7">
        <v>0</v>
      </c>
      <c r="F7" s="8"/>
      <c r="G7" s="8"/>
      <c r="H7" s="8"/>
      <c r="I7" s="73">
        <f>SUM(F7:H7)</f>
        <v>0</v>
      </c>
      <c r="J7" s="106"/>
      <c r="K7" s="73">
        <f>I7*J7</f>
        <v>0</v>
      </c>
      <c r="L7" s="87"/>
    </row>
    <row r="8" spans="1:12" ht="27" customHeight="1" x14ac:dyDescent="0.4">
      <c r="A8" s="26"/>
      <c r="B8" s="98" t="s">
        <v>2</v>
      </c>
      <c r="C8" s="98" t="s">
        <v>188</v>
      </c>
      <c r="D8" s="98" t="s">
        <v>108</v>
      </c>
      <c r="E8" s="7">
        <v>0</v>
      </c>
      <c r="F8" s="8"/>
      <c r="G8" s="8"/>
      <c r="H8" s="8"/>
      <c r="I8" s="73">
        <f>SUM(F8:H8)</f>
        <v>0</v>
      </c>
      <c r="J8" s="106"/>
      <c r="K8" s="73">
        <f>I8*J8</f>
        <v>0</v>
      </c>
      <c r="L8" s="87"/>
    </row>
    <row r="9" spans="1:12" ht="27" customHeight="1" x14ac:dyDescent="0.4">
      <c r="A9" s="26"/>
      <c r="B9" s="98" t="s">
        <v>2</v>
      </c>
      <c r="C9" s="98" t="s">
        <v>188</v>
      </c>
      <c r="D9" s="98" t="s">
        <v>9</v>
      </c>
      <c r="E9" s="7">
        <v>0</v>
      </c>
      <c r="F9" s="8"/>
      <c r="G9" s="8"/>
      <c r="H9" s="8"/>
      <c r="I9" s="73">
        <f>SUM(F9:H9)</f>
        <v>0</v>
      </c>
      <c r="J9" s="106"/>
      <c r="K9" s="73">
        <f>I9*J9</f>
        <v>0</v>
      </c>
      <c r="L9" s="87"/>
    </row>
    <row r="10" spans="1:12" ht="27" customHeight="1" thickBot="1" x14ac:dyDescent="0.45">
      <c r="A10" s="153"/>
      <c r="B10" s="154"/>
      <c r="C10" s="154"/>
      <c r="D10" s="155" t="s">
        <v>69</v>
      </c>
      <c r="E10" s="174">
        <f>SUMIF($C$5:$C$28,"50,000円/㎥",E$5:E$28)</f>
        <v>0</v>
      </c>
      <c r="F10" s="175">
        <f>SUMIF($C$5:$C$28,"50,000円/㎥",F$5:F$28)</f>
        <v>0</v>
      </c>
      <c r="G10" s="175">
        <f>SUMIF($C$5:$C$28,"50,000円/㎥",G$5:G$28)</f>
        <v>0</v>
      </c>
      <c r="H10" s="175">
        <f>SUMIF($C$5:$C$28,"50,000円/㎥",H$5:H$28)</f>
        <v>0</v>
      </c>
      <c r="I10" s="175">
        <f>SUMIF($C$5:$C$28,"50,000円/㎥",I$5:I$28)</f>
        <v>0</v>
      </c>
      <c r="J10" s="176"/>
      <c r="K10" s="175">
        <f>SUMIF($C$5:$C$28,"50,000円/㎥",K$5:K$28)</f>
        <v>0</v>
      </c>
      <c r="L10" s="159"/>
    </row>
    <row r="11" spans="1:12" ht="27" customHeight="1" x14ac:dyDescent="0.4">
      <c r="A11" s="22">
        <v>1</v>
      </c>
      <c r="B11" s="23" t="s">
        <v>76</v>
      </c>
      <c r="C11" s="23" t="s">
        <v>190</v>
      </c>
      <c r="D11" s="23" t="s">
        <v>7</v>
      </c>
      <c r="E11" s="24">
        <v>0</v>
      </c>
      <c r="F11" s="25"/>
      <c r="G11" s="25"/>
      <c r="H11" s="25"/>
      <c r="I11" s="128">
        <f>SUM(F11:H11)</f>
        <v>0</v>
      </c>
      <c r="J11" s="105">
        <v>0</v>
      </c>
      <c r="K11" s="128">
        <f>I11*J11</f>
        <v>0</v>
      </c>
      <c r="L11" s="86"/>
    </row>
    <row r="12" spans="1:12" ht="27" customHeight="1" x14ac:dyDescent="0.4">
      <c r="A12" s="26"/>
      <c r="B12" s="98" t="s">
        <v>2</v>
      </c>
      <c r="C12" s="98" t="s">
        <v>190</v>
      </c>
      <c r="D12" s="98" t="s">
        <v>117</v>
      </c>
      <c r="E12" s="7">
        <v>0</v>
      </c>
      <c r="F12" s="8"/>
      <c r="G12" s="8"/>
      <c r="H12" s="8"/>
      <c r="I12" s="73">
        <f>SUM(F12:H12)</f>
        <v>0</v>
      </c>
      <c r="J12" s="106"/>
      <c r="K12" s="73">
        <f>I12*J12</f>
        <v>0</v>
      </c>
      <c r="L12" s="87"/>
    </row>
    <row r="13" spans="1:12" ht="27" customHeight="1" x14ac:dyDescent="0.4">
      <c r="A13" s="26"/>
      <c r="B13" s="98" t="s">
        <v>2</v>
      </c>
      <c r="C13" s="98" t="s">
        <v>190</v>
      </c>
      <c r="D13" s="98" t="s">
        <v>118</v>
      </c>
      <c r="E13" s="7">
        <v>0</v>
      </c>
      <c r="F13" s="8"/>
      <c r="G13" s="8"/>
      <c r="H13" s="8"/>
      <c r="I13" s="73">
        <f>SUM(F13:H13)</f>
        <v>0</v>
      </c>
      <c r="J13" s="106"/>
      <c r="K13" s="73">
        <f>I13*J13</f>
        <v>0</v>
      </c>
      <c r="L13" s="87"/>
    </row>
    <row r="14" spans="1:12" ht="27" customHeight="1" x14ac:dyDescent="0.4">
      <c r="A14" s="26"/>
      <c r="B14" s="98" t="s">
        <v>2</v>
      </c>
      <c r="C14" s="98" t="s">
        <v>190</v>
      </c>
      <c r="D14" s="98" t="s">
        <v>108</v>
      </c>
      <c r="E14" s="7">
        <v>0</v>
      </c>
      <c r="F14" s="8"/>
      <c r="G14" s="8"/>
      <c r="H14" s="8"/>
      <c r="I14" s="73">
        <f>SUM(F14:H14)</f>
        <v>0</v>
      </c>
      <c r="J14" s="106"/>
      <c r="K14" s="73">
        <f>I14*J14</f>
        <v>0</v>
      </c>
      <c r="L14" s="87"/>
    </row>
    <row r="15" spans="1:12" ht="27" customHeight="1" x14ac:dyDescent="0.4">
      <c r="A15" s="26"/>
      <c r="B15" s="98" t="s">
        <v>2</v>
      </c>
      <c r="C15" s="98" t="s">
        <v>190</v>
      </c>
      <c r="D15" s="98" t="s">
        <v>9</v>
      </c>
      <c r="E15" s="7">
        <v>0</v>
      </c>
      <c r="F15" s="8"/>
      <c r="G15" s="8"/>
      <c r="H15" s="8"/>
      <c r="I15" s="73">
        <f>SUM(F15:H15)</f>
        <v>0</v>
      </c>
      <c r="J15" s="106"/>
      <c r="K15" s="73">
        <f>I15*J15</f>
        <v>0</v>
      </c>
      <c r="L15" s="87"/>
    </row>
    <row r="16" spans="1:12" ht="27" customHeight="1" x14ac:dyDescent="0.4">
      <c r="A16" s="153"/>
      <c r="B16" s="154"/>
      <c r="C16" s="154"/>
      <c r="D16" s="155" t="s">
        <v>74</v>
      </c>
      <c r="E16" s="174">
        <f>SUMIF($C$5:$C$28,"100,000円/㎥",E$5:E$28)</f>
        <v>0</v>
      </c>
      <c r="F16" s="175">
        <f>SUMIF($C$10:$C$28,"100,000円/㎥",F$10:F$28)</f>
        <v>0</v>
      </c>
      <c r="G16" s="175">
        <f>SUMIF($C$10:$C$28,"100,000円/㎥",G$10:G$28)</f>
        <v>0</v>
      </c>
      <c r="H16" s="175">
        <f>SUMIF($C$10:$C$28,"100,000円/㎥",H$10:H$28)</f>
        <v>0</v>
      </c>
      <c r="I16" s="175">
        <f>SUMIF($C$10:$C$28,"100,000円/㎥",I$10:I$28)</f>
        <v>0</v>
      </c>
      <c r="J16" s="176"/>
      <c r="K16" s="175">
        <f>SUMIF($C$10:$C$28,"100,000円/㎥",K$10:K$28)</f>
        <v>0</v>
      </c>
      <c r="L16" s="159"/>
    </row>
    <row r="17" spans="1:12" ht="27" customHeight="1" x14ac:dyDescent="0.4">
      <c r="A17" s="26"/>
      <c r="B17" s="98" t="s">
        <v>2</v>
      </c>
      <c r="C17" s="98" t="s">
        <v>192</v>
      </c>
      <c r="D17" s="98" t="s">
        <v>8</v>
      </c>
      <c r="E17" s="7">
        <v>0</v>
      </c>
      <c r="F17" s="8"/>
      <c r="G17" s="8"/>
      <c r="H17" s="8"/>
      <c r="I17" s="73">
        <f>SUM(F17:H17)</f>
        <v>0</v>
      </c>
      <c r="J17" s="106">
        <v>0</v>
      </c>
      <c r="K17" s="73">
        <f>I17*J17</f>
        <v>0</v>
      </c>
      <c r="L17" s="87"/>
    </row>
    <row r="18" spans="1:12" ht="27" customHeight="1" thickBot="1" x14ac:dyDescent="0.45">
      <c r="A18" s="160"/>
      <c r="B18" s="161"/>
      <c r="C18" s="161"/>
      <c r="D18" s="162" t="s">
        <v>75</v>
      </c>
      <c r="E18" s="177">
        <f>SUMIF($B$5:$B$28,"JAS構造材",E$5:E$28)</f>
        <v>0</v>
      </c>
      <c r="F18" s="178">
        <f>SUMIF($B$5:$B$28,"JAS構造材",F$5:F$28)</f>
        <v>0</v>
      </c>
      <c r="G18" s="178">
        <f>SUMIF($B$5:$B$28,"JAS構造材",G$5:G$28)</f>
        <v>0</v>
      </c>
      <c r="H18" s="178">
        <f>SUMIF($B$5:$B$28,"JAS構造材",H$5:H$28)</f>
        <v>0</v>
      </c>
      <c r="I18" s="178">
        <f>SUMIF($B$5:$B$28,"JAS構造材",I$5:I$28)</f>
        <v>0</v>
      </c>
      <c r="J18" s="179"/>
      <c r="K18" s="178">
        <f>SUMIF($B$5:$B$28,"JAS構造材",K$5:K$28)</f>
        <v>0</v>
      </c>
      <c r="L18" s="166"/>
    </row>
    <row r="19" spans="1:12" ht="27" customHeight="1" x14ac:dyDescent="0.4">
      <c r="A19" s="100"/>
      <c r="B19" s="101"/>
      <c r="C19" s="101"/>
      <c r="D19" s="102" t="s">
        <v>133</v>
      </c>
      <c r="E19" s="103">
        <f>SUMIFS($E$5:$E$28,B$5:B$28,"JAS構造材",D$5:D$28,"機械等級区分構造用製材")/2+SUMIFS($E$5:$E$28,B$5:B$28,"JAS構造材",D$5:D$28,"目視等級区分構造用製材（乾燥処理材）")/2+SUMIFS($E$5:$E$28,B$5:B$28,"JAS構造材",D$5:D$28,"&lt;&gt;機械等級区分構造用製材",D$5:D$28,"&lt;&gt;目視等級区分構造用製材（乾燥処理材）")</f>
        <v>0</v>
      </c>
      <c r="F19" s="104"/>
      <c r="G19" s="104"/>
      <c r="H19" s="104"/>
      <c r="I19" s="129"/>
      <c r="J19" s="107"/>
      <c r="K19" s="129"/>
      <c r="L19" s="104"/>
    </row>
    <row r="20" spans="1:12" ht="27" customHeight="1" x14ac:dyDescent="0.4">
      <c r="A20" s="32"/>
      <c r="B20" s="99" t="s">
        <v>3</v>
      </c>
      <c r="C20" s="33"/>
      <c r="D20" s="99" t="s">
        <v>34</v>
      </c>
      <c r="E20" s="34">
        <v>0</v>
      </c>
      <c r="F20" s="12"/>
      <c r="G20" s="12"/>
      <c r="H20" s="12"/>
      <c r="I20" s="54">
        <f>SUM(F20:H20)</f>
        <v>0</v>
      </c>
      <c r="J20" s="108">
        <v>0</v>
      </c>
      <c r="K20" s="54">
        <f>I20*J20</f>
        <v>0</v>
      </c>
      <c r="L20" s="88"/>
    </row>
    <row r="21" spans="1:12" ht="27" customHeight="1" x14ac:dyDescent="0.4">
      <c r="A21" s="26"/>
      <c r="B21" s="98" t="s">
        <v>3</v>
      </c>
      <c r="C21" s="11"/>
      <c r="D21" s="98" t="s">
        <v>34</v>
      </c>
      <c r="E21" s="7">
        <v>0</v>
      </c>
      <c r="F21" s="8"/>
      <c r="G21" s="8"/>
      <c r="H21" s="8"/>
      <c r="I21" s="73">
        <f>SUM(F21:H21)</f>
        <v>0</v>
      </c>
      <c r="J21" s="106"/>
      <c r="K21" s="73">
        <f>I21*J21</f>
        <v>0</v>
      </c>
      <c r="L21" s="87"/>
    </row>
    <row r="22" spans="1:12" ht="27" customHeight="1" x14ac:dyDescent="0.4">
      <c r="A22" s="26"/>
      <c r="B22" s="98" t="s">
        <v>3</v>
      </c>
      <c r="C22" s="11"/>
      <c r="D22" s="98" t="s">
        <v>34</v>
      </c>
      <c r="E22" s="7">
        <v>0</v>
      </c>
      <c r="F22" s="8"/>
      <c r="G22" s="8"/>
      <c r="H22" s="8"/>
      <c r="I22" s="73">
        <f>SUM(F22:H22)</f>
        <v>0</v>
      </c>
      <c r="J22" s="106"/>
      <c r="K22" s="73">
        <f>I22*J22</f>
        <v>0</v>
      </c>
      <c r="L22" s="87"/>
    </row>
    <row r="23" spans="1:12" ht="27" customHeight="1" x14ac:dyDescent="0.4">
      <c r="A23" s="26"/>
      <c r="B23" s="98" t="s">
        <v>3</v>
      </c>
      <c r="C23" s="11"/>
      <c r="D23" s="98" t="s">
        <v>34</v>
      </c>
      <c r="E23" s="7">
        <v>0</v>
      </c>
      <c r="F23" s="8"/>
      <c r="G23" s="8"/>
      <c r="H23" s="8"/>
      <c r="I23" s="73">
        <f>SUM(F23:H23)</f>
        <v>0</v>
      </c>
      <c r="J23" s="106"/>
      <c r="K23" s="73">
        <f>I23*J23</f>
        <v>0</v>
      </c>
      <c r="L23" s="87"/>
    </row>
    <row r="24" spans="1:12" ht="27" customHeight="1" thickBot="1" x14ac:dyDescent="0.45">
      <c r="A24" s="167"/>
      <c r="B24" s="168"/>
      <c r="C24" s="168"/>
      <c r="D24" s="169" t="s">
        <v>51</v>
      </c>
      <c r="E24" s="170">
        <f>IF(SUMIF($B$5:$B$28,"その他林産物JAS",E$5:E$28)&lt;=E19,SUMIF($B$5:$B$28,"その他林産物JAS",E$5:E$28),"✕")</f>
        <v>0</v>
      </c>
      <c r="F24" s="181">
        <f>SUMIF($B$5:$B$28,"その他林産物JAS",F$5:F$28)</f>
        <v>0</v>
      </c>
      <c r="G24" s="181">
        <f>SUMIF($B$5:$B$28,"その他林産物JAS",G$5:G$28)</f>
        <v>0</v>
      </c>
      <c r="H24" s="181">
        <f>SUMIF($B$5:$B$28,"その他林産物JAS",H$5:H$28)</f>
        <v>0</v>
      </c>
      <c r="I24" s="181">
        <f>SUMIF($B$5:$B$28,"その他林産物JAS",I$5:I$28)</f>
        <v>0</v>
      </c>
      <c r="J24" s="182"/>
      <c r="K24" s="181">
        <f>SUMIF($B$5:$B$28,"その他林産物JAS",K$5:K$28)</f>
        <v>0</v>
      </c>
      <c r="L24" s="173"/>
    </row>
    <row r="25" spans="1:12" ht="27" customHeight="1" x14ac:dyDescent="0.4">
      <c r="A25" s="22"/>
      <c r="B25" s="27" t="s">
        <v>35</v>
      </c>
      <c r="C25" s="28"/>
      <c r="D25" s="27" t="s">
        <v>32</v>
      </c>
      <c r="E25" s="24">
        <v>0</v>
      </c>
      <c r="F25" s="25"/>
      <c r="G25" s="25"/>
      <c r="H25" s="25"/>
      <c r="I25" s="128">
        <f>SUM(F25:H25)</f>
        <v>0</v>
      </c>
      <c r="J25" s="105">
        <v>0</v>
      </c>
      <c r="K25" s="128">
        <f>I25*J25</f>
        <v>0</v>
      </c>
      <c r="L25" s="86"/>
    </row>
    <row r="26" spans="1:12" ht="27" customHeight="1" x14ac:dyDescent="0.4">
      <c r="A26" s="26"/>
      <c r="B26" s="97" t="s">
        <v>35</v>
      </c>
      <c r="C26" s="55"/>
      <c r="D26" s="97" t="s">
        <v>33</v>
      </c>
      <c r="E26" s="7">
        <v>0</v>
      </c>
      <c r="F26" s="8"/>
      <c r="G26" s="8"/>
      <c r="H26" s="8"/>
      <c r="I26" s="73">
        <f>SUM(F26:H26)</f>
        <v>0</v>
      </c>
      <c r="J26" s="106"/>
      <c r="K26" s="73">
        <f>I26*J26</f>
        <v>0</v>
      </c>
      <c r="L26" s="87"/>
    </row>
    <row r="27" spans="1:12" ht="27" customHeight="1" thickBot="1" x14ac:dyDescent="0.45">
      <c r="A27" s="160"/>
      <c r="B27" s="161"/>
      <c r="C27" s="161"/>
      <c r="D27" s="162" t="s">
        <v>52</v>
      </c>
      <c r="E27" s="177">
        <f>SUMIF($B$5:$B$28,"助成対象外の木材",E$5:E$28)</f>
        <v>0</v>
      </c>
      <c r="F27" s="178">
        <f>SUMIF($B$5:$B$28,"助成対象外の木材",F$5:F$28)</f>
        <v>0</v>
      </c>
      <c r="G27" s="178">
        <f>SUMIF($B$5:$B$28,"助成対象外の木材",G$5:G$28)</f>
        <v>0</v>
      </c>
      <c r="H27" s="178">
        <f>SUMIF($B$5:$B$28,"助成対象外の木材",H$5:H$28)</f>
        <v>0</v>
      </c>
      <c r="I27" s="178">
        <f>SUMIF($B$5:$B$28,"助成対象外の木材",I$5:I$28)</f>
        <v>0</v>
      </c>
      <c r="J27" s="179"/>
      <c r="K27" s="178">
        <f>SUMIF($B$5:$B$28,"助成対象外の木材",K$5:K$28)</f>
        <v>0</v>
      </c>
      <c r="L27" s="166"/>
    </row>
    <row r="28" spans="1:12" ht="27" customHeight="1" thickBot="1" x14ac:dyDescent="0.45">
      <c r="A28" s="76"/>
      <c r="B28" s="77"/>
      <c r="C28" s="77"/>
      <c r="D28" s="78" t="s">
        <v>47</v>
      </c>
      <c r="E28" s="74">
        <f>SUM(E18,E24,E27)</f>
        <v>0</v>
      </c>
      <c r="F28" s="75">
        <f>SUM(F18,F24,F27)</f>
        <v>0</v>
      </c>
      <c r="G28" s="75">
        <f>SUM(G18,G24,G27)</f>
        <v>0</v>
      </c>
      <c r="H28" s="75">
        <f>SUM(H18,H24,H27)</f>
        <v>0</v>
      </c>
      <c r="I28" s="75">
        <f>SUM(I18,I24,I27)</f>
        <v>0</v>
      </c>
      <c r="J28" s="109"/>
      <c r="K28" s="75">
        <f>SUM(K18,K24,K27)</f>
        <v>0</v>
      </c>
      <c r="L28" s="89"/>
    </row>
    <row r="29" spans="1:12" x14ac:dyDescent="0.4">
      <c r="B29" s="4" t="s">
        <v>89</v>
      </c>
      <c r="E29" s="6"/>
    </row>
    <row r="30" spans="1:12" x14ac:dyDescent="0.4">
      <c r="B30" s="4" t="s">
        <v>199</v>
      </c>
      <c r="F30" s="6"/>
      <c r="K30" s="5"/>
    </row>
    <row r="31" spans="1:12" x14ac:dyDescent="0.4">
      <c r="F31" s="6"/>
      <c r="K31" s="5"/>
    </row>
    <row r="32" spans="1:12" ht="25.5" x14ac:dyDescent="0.4">
      <c r="B32" s="9" t="s">
        <v>85</v>
      </c>
      <c r="C32" s="49" t="s">
        <v>197</v>
      </c>
      <c r="D32" s="4" t="s">
        <v>212</v>
      </c>
      <c r="F32" s="6"/>
      <c r="G32" s="13"/>
      <c r="H32" s="13"/>
      <c r="I32" s="90" t="s">
        <v>82</v>
      </c>
      <c r="L32" s="65"/>
    </row>
    <row r="33" spans="2:13" ht="25.5" x14ac:dyDescent="0.4">
      <c r="B33" s="9"/>
      <c r="C33" s="4" t="s">
        <v>77</v>
      </c>
      <c r="F33" s="6"/>
      <c r="G33" s="13"/>
      <c r="H33" s="13"/>
      <c r="L33" s="66"/>
    </row>
    <row r="34" spans="2:13" ht="25.5" x14ac:dyDescent="0.4">
      <c r="B34" s="9"/>
      <c r="C34" s="4" t="s">
        <v>225</v>
      </c>
      <c r="F34" s="4"/>
      <c r="G34" s="6"/>
      <c r="H34" s="13"/>
      <c r="I34" s="13"/>
      <c r="M34" s="67"/>
    </row>
    <row r="35" spans="2:13" ht="58.5" customHeight="1" x14ac:dyDescent="0.4">
      <c r="B35" s="228" t="s">
        <v>24</v>
      </c>
      <c r="C35" s="228"/>
      <c r="D35" s="69" t="s">
        <v>129</v>
      </c>
      <c r="E35" s="82" t="s">
        <v>130</v>
      </c>
      <c r="F35" s="224" t="s">
        <v>83</v>
      </c>
      <c r="G35" s="225"/>
      <c r="H35" s="14" t="s">
        <v>114</v>
      </c>
      <c r="I35" s="13"/>
      <c r="M35" s="65"/>
    </row>
    <row r="36" spans="2:13" x14ac:dyDescent="0.4">
      <c r="B36" s="213"/>
      <c r="C36" s="213"/>
      <c r="D36" s="94"/>
      <c r="E36" s="84">
        <v>0</v>
      </c>
      <c r="F36" s="215"/>
      <c r="G36" s="217"/>
      <c r="H36" s="130"/>
      <c r="I36" s="13"/>
    </row>
    <row r="37" spans="2:13" x14ac:dyDescent="0.4">
      <c r="B37" s="213"/>
      <c r="C37" s="213"/>
      <c r="D37" s="94"/>
      <c r="E37" s="84"/>
      <c r="F37" s="215"/>
      <c r="G37" s="217"/>
      <c r="H37" s="130"/>
      <c r="I37" s="13"/>
    </row>
    <row r="38" spans="2:13" ht="20.25" thickBot="1" x14ac:dyDescent="0.45">
      <c r="B38" s="214"/>
      <c r="C38" s="214"/>
      <c r="D38" s="95"/>
      <c r="E38" s="85"/>
      <c r="F38" s="218"/>
      <c r="G38" s="220"/>
      <c r="H38" s="131"/>
      <c r="I38" s="13"/>
      <c r="J38" s="4"/>
    </row>
    <row r="39" spans="2:13" ht="20.25" thickTop="1" x14ac:dyDescent="0.4">
      <c r="B39" s="230" t="s">
        <v>26</v>
      </c>
      <c r="C39" s="231"/>
      <c r="D39" s="115"/>
      <c r="E39" s="116"/>
      <c r="F39" s="226"/>
      <c r="G39" s="227"/>
      <c r="H39" s="132">
        <f>SUM(H36:H38)</f>
        <v>0</v>
      </c>
      <c r="I39" s="13"/>
      <c r="J39" s="4"/>
    </row>
    <row r="40" spans="2:13" x14ac:dyDescent="0.4">
      <c r="E40" s="83"/>
      <c r="F40" s="4"/>
      <c r="G40" s="4"/>
      <c r="H40" s="13"/>
      <c r="I40" s="13"/>
      <c r="J40" s="4"/>
      <c r="L40" s="5"/>
    </row>
    <row r="41" spans="2:13" ht="25.5" x14ac:dyDescent="0.4">
      <c r="B41" s="9" t="s">
        <v>86</v>
      </c>
      <c r="C41" s="49" t="s">
        <v>197</v>
      </c>
      <c r="D41" s="4" t="s">
        <v>213</v>
      </c>
      <c r="E41" s="83"/>
      <c r="F41" s="4"/>
      <c r="G41" s="4"/>
      <c r="H41" s="13"/>
      <c r="I41" s="13"/>
      <c r="L41" s="5"/>
    </row>
    <row r="42" spans="2:13" ht="25.5" x14ac:dyDescent="0.4">
      <c r="B42" s="9"/>
      <c r="C42" s="4" t="s">
        <v>56</v>
      </c>
      <c r="E42" s="83"/>
      <c r="F42" s="4"/>
      <c r="G42" s="4"/>
      <c r="H42" s="13"/>
      <c r="I42" s="13"/>
      <c r="L42" s="5"/>
    </row>
    <row r="43" spans="2:13" ht="25.5" x14ac:dyDescent="0.4">
      <c r="B43" s="9"/>
      <c r="C43" s="4" t="s">
        <v>78</v>
      </c>
      <c r="E43" s="83"/>
      <c r="F43" s="4"/>
      <c r="G43" s="4"/>
      <c r="H43" s="13"/>
      <c r="I43" s="13"/>
      <c r="L43" s="5"/>
    </row>
    <row r="44" spans="2:13" ht="56.25" x14ac:dyDescent="0.4">
      <c r="B44" s="228" t="s">
        <v>25</v>
      </c>
      <c r="C44" s="228"/>
      <c r="D44" s="69" t="s">
        <v>131</v>
      </c>
      <c r="E44" s="82" t="s">
        <v>132</v>
      </c>
      <c r="F44" s="224" t="s">
        <v>83</v>
      </c>
      <c r="G44" s="225"/>
      <c r="H44" s="14" t="s">
        <v>114</v>
      </c>
      <c r="I44" s="13"/>
    </row>
    <row r="45" spans="2:13" x14ac:dyDescent="0.4">
      <c r="B45" s="213"/>
      <c r="C45" s="213"/>
      <c r="D45" s="94"/>
      <c r="E45" s="84">
        <v>0</v>
      </c>
      <c r="F45" s="215"/>
      <c r="G45" s="217"/>
      <c r="H45" s="130"/>
      <c r="I45" s="13"/>
    </row>
    <row r="46" spans="2:13" x14ac:dyDescent="0.4">
      <c r="B46" s="213"/>
      <c r="C46" s="213"/>
      <c r="D46" s="94"/>
      <c r="E46" s="84"/>
      <c r="F46" s="215"/>
      <c r="G46" s="217"/>
      <c r="H46" s="130"/>
      <c r="I46" s="13"/>
    </row>
    <row r="47" spans="2:13" ht="20.25" thickBot="1" x14ac:dyDescent="0.45">
      <c r="B47" s="214"/>
      <c r="C47" s="214"/>
      <c r="D47" s="95"/>
      <c r="E47" s="85"/>
      <c r="F47" s="218"/>
      <c r="G47" s="220"/>
      <c r="H47" s="131"/>
      <c r="I47" s="13"/>
    </row>
    <row r="48" spans="2:13" ht="20.25" thickTop="1" x14ac:dyDescent="0.4">
      <c r="B48" s="232" t="s">
        <v>26</v>
      </c>
      <c r="C48" s="232"/>
      <c r="D48" s="115"/>
      <c r="E48" s="116"/>
      <c r="F48" s="226"/>
      <c r="G48" s="227"/>
      <c r="H48" s="132">
        <f>SUM(H45:H47)</f>
        <v>0</v>
      </c>
      <c r="I48" s="13"/>
    </row>
    <row r="49" spans="2:13" x14ac:dyDescent="0.4">
      <c r="B49" s="19"/>
      <c r="C49" s="19"/>
      <c r="D49" s="20"/>
      <c r="E49" s="20"/>
      <c r="F49" s="20"/>
      <c r="G49" s="20"/>
      <c r="H49" s="21"/>
      <c r="I49" s="13"/>
    </row>
    <row r="50" spans="2:13" ht="25.5" x14ac:dyDescent="0.4">
      <c r="B50" s="9" t="s">
        <v>137</v>
      </c>
      <c r="E50" s="4" t="s">
        <v>232</v>
      </c>
      <c r="F50" s="4"/>
      <c r="G50" s="4"/>
      <c r="H50" s="13"/>
      <c r="I50" s="13"/>
    </row>
    <row r="51" spans="2:13" x14ac:dyDescent="0.4">
      <c r="B51" s="229" t="s">
        <v>97</v>
      </c>
      <c r="C51" s="229"/>
      <c r="D51" s="221" t="s">
        <v>83</v>
      </c>
      <c r="E51" s="222"/>
      <c r="F51" s="222"/>
      <c r="G51" s="223"/>
      <c r="H51" s="15" t="s">
        <v>114</v>
      </c>
      <c r="I51" s="13"/>
    </row>
    <row r="52" spans="2:13" x14ac:dyDescent="0.4">
      <c r="B52" s="213"/>
      <c r="C52" s="213"/>
      <c r="D52" s="215"/>
      <c r="E52" s="216"/>
      <c r="F52" s="216"/>
      <c r="G52" s="217"/>
      <c r="H52" s="130"/>
      <c r="I52" s="13"/>
    </row>
    <row r="53" spans="2:13" x14ac:dyDescent="0.4">
      <c r="B53" s="213"/>
      <c r="C53" s="213"/>
      <c r="D53" s="215"/>
      <c r="E53" s="216"/>
      <c r="F53" s="216"/>
      <c r="G53" s="217"/>
      <c r="H53" s="130"/>
      <c r="I53" s="13"/>
      <c r="J53" s="49"/>
      <c r="K53" s="192"/>
      <c r="M53" s="210" t="s">
        <v>209</v>
      </c>
    </row>
    <row r="54" spans="2:13" x14ac:dyDescent="0.4">
      <c r="B54" s="213"/>
      <c r="C54" s="213"/>
      <c r="D54" s="215"/>
      <c r="E54" s="216"/>
      <c r="F54" s="216"/>
      <c r="G54" s="217"/>
      <c r="H54" s="130"/>
      <c r="I54" s="13"/>
      <c r="M54" t="s">
        <v>210</v>
      </c>
    </row>
    <row r="55" spans="2:13" ht="20.25" thickBot="1" x14ac:dyDescent="0.45">
      <c r="B55" s="214"/>
      <c r="C55" s="214"/>
      <c r="D55" s="218"/>
      <c r="E55" s="219"/>
      <c r="F55" s="219"/>
      <c r="G55" s="220"/>
      <c r="H55" s="131"/>
      <c r="I55" s="13"/>
    </row>
    <row r="56" spans="2:13" ht="20.25" thickTop="1" x14ac:dyDescent="0.4">
      <c r="B56" s="232" t="s">
        <v>26</v>
      </c>
      <c r="C56" s="232"/>
      <c r="D56" s="281"/>
      <c r="E56" s="282"/>
      <c r="F56" s="282"/>
      <c r="G56" s="283"/>
      <c r="H56" s="132">
        <f>SUM(H52:H55)</f>
        <v>0</v>
      </c>
    </row>
    <row r="57" spans="2:13" x14ac:dyDescent="0.4">
      <c r="F57" s="4"/>
      <c r="G57" s="4"/>
      <c r="J57" s="4"/>
    </row>
    <row r="58" spans="2:13" x14ac:dyDescent="0.4">
      <c r="F58" s="4"/>
      <c r="G58" s="4"/>
    </row>
    <row r="59" spans="2:13" ht="25.5" x14ac:dyDescent="0.4">
      <c r="B59" s="9" t="s">
        <v>110</v>
      </c>
      <c r="F59" s="4"/>
      <c r="G59" s="4"/>
    </row>
    <row r="60" spans="2:13" x14ac:dyDescent="0.4">
      <c r="B60" s="284" t="s">
        <v>165</v>
      </c>
      <c r="C60" s="285"/>
      <c r="D60" s="224" t="s">
        <v>83</v>
      </c>
      <c r="E60" s="280"/>
      <c r="F60" s="280"/>
      <c r="G60" s="225"/>
      <c r="H60" s="10" t="s">
        <v>114</v>
      </c>
      <c r="I60" s="10" t="s">
        <v>152</v>
      </c>
      <c r="K60" s="5"/>
    </row>
    <row r="61" spans="2:13" x14ac:dyDescent="0.4">
      <c r="B61" s="279" t="s">
        <v>115</v>
      </c>
      <c r="C61" s="279"/>
      <c r="D61" s="263"/>
      <c r="E61" s="264"/>
      <c r="F61" s="264"/>
      <c r="G61" s="265"/>
      <c r="H61" s="133"/>
      <c r="I61" s="260" t="e">
        <f>ROUNDDOWN(1-(-H62)/H61,4)</f>
        <v>#DIV/0!</v>
      </c>
      <c r="K61" s="5"/>
    </row>
    <row r="62" spans="2:13" ht="20.25" thickBot="1" x14ac:dyDescent="0.45">
      <c r="B62" s="277" t="s">
        <v>153</v>
      </c>
      <c r="C62" s="277"/>
      <c r="D62" s="266"/>
      <c r="E62" s="267"/>
      <c r="F62" s="267"/>
      <c r="G62" s="268"/>
      <c r="H62" s="134"/>
      <c r="I62" s="261"/>
      <c r="K62" s="5"/>
    </row>
    <row r="63" spans="2:13" x14ac:dyDescent="0.4">
      <c r="B63" s="279" t="s">
        <v>115</v>
      </c>
      <c r="C63" s="279"/>
      <c r="D63" s="263"/>
      <c r="E63" s="264"/>
      <c r="F63" s="264"/>
      <c r="G63" s="265"/>
      <c r="H63" s="133"/>
      <c r="I63" s="260" t="e">
        <f>ROUNDDOWN(1-(-H64)/H63,4)</f>
        <v>#DIV/0!</v>
      </c>
      <c r="K63" s="5"/>
    </row>
    <row r="64" spans="2:13" ht="20.25" thickBot="1" x14ac:dyDescent="0.45">
      <c r="B64" s="277" t="s">
        <v>153</v>
      </c>
      <c r="C64" s="277"/>
      <c r="D64" s="266"/>
      <c r="E64" s="267"/>
      <c r="F64" s="267"/>
      <c r="G64" s="268"/>
      <c r="H64" s="134"/>
      <c r="I64" s="261"/>
      <c r="K64" s="5"/>
    </row>
    <row r="65" spans="1:13" x14ac:dyDescent="0.4">
      <c r="B65" s="279" t="s">
        <v>115</v>
      </c>
      <c r="C65" s="279"/>
      <c r="D65" s="263"/>
      <c r="E65" s="264"/>
      <c r="F65" s="264"/>
      <c r="G65" s="265"/>
      <c r="H65" s="133"/>
      <c r="I65" s="260" t="e">
        <f>ROUNDDOWN(1-(-H66)/H65,4)</f>
        <v>#DIV/0!</v>
      </c>
      <c r="K65" s="5"/>
    </row>
    <row r="66" spans="1:13" ht="20.25" thickBot="1" x14ac:dyDescent="0.45">
      <c r="B66" s="277" t="s">
        <v>153</v>
      </c>
      <c r="C66" s="277"/>
      <c r="D66" s="266"/>
      <c r="E66" s="267"/>
      <c r="F66" s="267"/>
      <c r="G66" s="268"/>
      <c r="H66" s="134"/>
      <c r="I66" s="261"/>
      <c r="K66" s="5"/>
    </row>
    <row r="67" spans="1:13" x14ac:dyDescent="0.4">
      <c r="B67" s="278" t="s">
        <v>115</v>
      </c>
      <c r="C67" s="278"/>
      <c r="D67" s="269"/>
      <c r="E67" s="270"/>
      <c r="F67" s="270"/>
      <c r="G67" s="271"/>
      <c r="H67" s="135"/>
      <c r="I67" s="262" t="e">
        <f>ROUNDDOWN(1-(-H68)/H67,4)</f>
        <v>#DIV/0!</v>
      </c>
      <c r="K67" s="5"/>
      <c r="L67" s="5"/>
    </row>
    <row r="68" spans="1:13" ht="20.25" thickBot="1" x14ac:dyDescent="0.45">
      <c r="B68" s="277" t="s">
        <v>153</v>
      </c>
      <c r="C68" s="277"/>
      <c r="D68" s="266"/>
      <c r="E68" s="267"/>
      <c r="F68" s="267"/>
      <c r="G68" s="268"/>
      <c r="H68" s="134"/>
      <c r="I68" s="261"/>
      <c r="K68" s="5"/>
      <c r="L68" s="5"/>
    </row>
    <row r="69" spans="1:13" x14ac:dyDescent="0.4">
      <c r="B69" s="278" t="s">
        <v>111</v>
      </c>
      <c r="C69" s="278"/>
      <c r="D69" s="274"/>
      <c r="E69" s="275"/>
      <c r="F69" s="275"/>
      <c r="G69" s="276"/>
      <c r="H69" s="183">
        <f>SUM(H61:H68)</f>
        <v>0</v>
      </c>
      <c r="I69" s="114"/>
      <c r="K69" s="5"/>
      <c r="L69" s="5"/>
    </row>
    <row r="70" spans="1:13" x14ac:dyDescent="0.4">
      <c r="F70" s="4"/>
      <c r="G70" s="4"/>
      <c r="K70" s="5"/>
      <c r="L70" s="5"/>
    </row>
    <row r="71" spans="1:13" x14ac:dyDescent="0.4">
      <c r="F71" s="4"/>
      <c r="G71" s="4"/>
      <c r="K71" s="5"/>
      <c r="L71" s="5"/>
      <c r="M71" s="5"/>
    </row>
    <row r="72" spans="1:13" ht="20.25" thickBot="1" x14ac:dyDescent="0.45">
      <c r="F72" s="4"/>
      <c r="G72" s="4"/>
      <c r="K72" s="5"/>
      <c r="L72" s="5"/>
      <c r="M72" s="5"/>
    </row>
    <row r="73" spans="1:13" ht="36" customHeight="1" x14ac:dyDescent="0.4">
      <c r="A73" s="64" t="s">
        <v>139</v>
      </c>
      <c r="B73" s="40"/>
      <c r="C73" s="113" t="s">
        <v>151</v>
      </c>
      <c r="D73" s="40"/>
      <c r="E73" s="40"/>
      <c r="F73" s="41"/>
      <c r="G73" s="41"/>
      <c r="H73" s="42"/>
      <c r="K73" s="5"/>
    </row>
    <row r="74" spans="1:13" ht="36" customHeight="1" x14ac:dyDescent="0.4">
      <c r="A74" s="43" t="s">
        <v>226</v>
      </c>
      <c r="B74" s="19"/>
      <c r="C74" s="19"/>
      <c r="D74" s="19"/>
      <c r="E74" s="19"/>
      <c r="F74" s="39"/>
      <c r="G74" s="39"/>
      <c r="H74" s="44"/>
      <c r="K74" s="5"/>
    </row>
    <row r="75" spans="1:13" ht="36" x14ac:dyDescent="0.4">
      <c r="A75" s="43"/>
      <c r="B75" s="50" t="s">
        <v>0</v>
      </c>
      <c r="C75" s="254" t="s">
        <v>72</v>
      </c>
      <c r="D75" s="255"/>
      <c r="E75" s="256"/>
      <c r="F75" s="212" t="s">
        <v>228</v>
      </c>
      <c r="G75" s="56"/>
      <c r="H75" s="44"/>
      <c r="J75" s="4"/>
    </row>
    <row r="76" spans="1:13" ht="23.25" customHeight="1" x14ac:dyDescent="0.4">
      <c r="A76" s="43"/>
      <c r="B76" s="36" t="s">
        <v>60</v>
      </c>
      <c r="C76" s="251" t="s">
        <v>149</v>
      </c>
      <c r="D76" s="252"/>
      <c r="E76" s="253"/>
      <c r="F76" s="91">
        <v>0</v>
      </c>
      <c r="G76" s="39"/>
      <c r="H76" s="44"/>
    </row>
    <row r="77" spans="1:13" ht="23.25" customHeight="1" x14ac:dyDescent="0.4">
      <c r="A77" s="43"/>
      <c r="B77" s="36" t="s">
        <v>62</v>
      </c>
      <c r="C77" s="251" t="s">
        <v>150</v>
      </c>
      <c r="D77" s="252"/>
      <c r="E77" s="253"/>
      <c r="F77" s="91">
        <v>0</v>
      </c>
      <c r="G77" s="59"/>
      <c r="H77" s="44"/>
    </row>
    <row r="78" spans="1:13" ht="23.25" customHeight="1" thickBot="1" x14ac:dyDescent="0.45">
      <c r="A78" s="43"/>
      <c r="B78" s="38" t="s">
        <v>63</v>
      </c>
      <c r="C78" s="248" t="s">
        <v>140</v>
      </c>
      <c r="D78" s="249"/>
      <c r="E78" s="250"/>
      <c r="F78" s="112">
        <f>ROUNDDOWN(F77/2,-3)</f>
        <v>0</v>
      </c>
      <c r="G78" s="57"/>
      <c r="H78" s="44"/>
    </row>
    <row r="79" spans="1:13" ht="23.25" customHeight="1" thickTop="1" x14ac:dyDescent="0.4">
      <c r="A79" s="43"/>
      <c r="B79" s="37" t="s">
        <v>65</v>
      </c>
      <c r="C79" s="257"/>
      <c r="D79" s="258"/>
      <c r="E79" s="259"/>
      <c r="F79" s="54">
        <f>SUM(F76,F78)</f>
        <v>0</v>
      </c>
      <c r="G79" s="57"/>
      <c r="H79" s="44"/>
      <c r="K79" s="5"/>
    </row>
    <row r="80" spans="1:13" ht="23.25" customHeight="1" x14ac:dyDescent="0.4">
      <c r="A80" s="43"/>
      <c r="B80" s="19"/>
      <c r="C80" s="19"/>
      <c r="D80" s="19"/>
      <c r="E80" s="19"/>
      <c r="F80" s="39"/>
      <c r="G80" s="57"/>
      <c r="H80" s="44"/>
      <c r="K80" s="5"/>
    </row>
    <row r="81" spans="1:11" ht="23.25" customHeight="1" x14ac:dyDescent="0.4">
      <c r="A81" s="43" t="s">
        <v>227</v>
      </c>
      <c r="B81" s="19"/>
      <c r="C81" s="19"/>
      <c r="D81" s="19"/>
      <c r="E81" s="19"/>
      <c r="F81" s="39"/>
      <c r="G81" s="57"/>
      <c r="H81" s="44"/>
      <c r="K81" s="5"/>
    </row>
    <row r="82" spans="1:11" ht="48" customHeight="1" x14ac:dyDescent="0.4">
      <c r="A82" s="43"/>
      <c r="B82" s="50" t="s">
        <v>0</v>
      </c>
      <c r="C82" s="52" t="s">
        <v>72</v>
      </c>
      <c r="D82" s="53" t="s">
        <v>1</v>
      </c>
      <c r="E82" s="51" t="s">
        <v>59</v>
      </c>
      <c r="F82" s="79" t="s">
        <v>231</v>
      </c>
      <c r="G82" s="58"/>
      <c r="H82" s="44"/>
      <c r="K82" s="5"/>
    </row>
    <row r="83" spans="1:11" ht="23.25" customHeight="1" x14ac:dyDescent="0.4">
      <c r="A83" s="43"/>
      <c r="B83" s="36" t="s">
        <v>60</v>
      </c>
      <c r="C83" s="35" t="s">
        <v>6</v>
      </c>
      <c r="D83" s="98" t="s">
        <v>188</v>
      </c>
      <c r="E83" s="184">
        <v>0</v>
      </c>
      <c r="F83" s="73">
        <f>E83*50000</f>
        <v>0</v>
      </c>
      <c r="G83" s="57"/>
      <c r="H83" s="44"/>
      <c r="K83" s="5"/>
    </row>
    <row r="84" spans="1:11" ht="23.25" customHeight="1" x14ac:dyDescent="0.4">
      <c r="A84" s="43"/>
      <c r="B84" s="36" t="s">
        <v>61</v>
      </c>
      <c r="C84" s="35" t="s">
        <v>6</v>
      </c>
      <c r="D84" s="98" t="s">
        <v>190</v>
      </c>
      <c r="E84" s="184">
        <v>0</v>
      </c>
      <c r="F84" s="73">
        <f>E84*100000</f>
        <v>0</v>
      </c>
      <c r="G84" s="57"/>
      <c r="H84" s="44"/>
      <c r="K84" s="5"/>
    </row>
    <row r="85" spans="1:11" ht="23.25" customHeight="1" x14ac:dyDescent="0.4">
      <c r="A85" s="43"/>
      <c r="B85" s="36" t="s">
        <v>63</v>
      </c>
      <c r="C85" s="35" t="s">
        <v>6</v>
      </c>
      <c r="D85" s="98" t="s">
        <v>192</v>
      </c>
      <c r="E85" s="184">
        <v>0</v>
      </c>
      <c r="F85" s="73">
        <f>E85*140000</f>
        <v>0</v>
      </c>
      <c r="G85" s="4"/>
      <c r="H85" s="44"/>
      <c r="K85" s="5"/>
    </row>
    <row r="86" spans="1:11" ht="23.25" customHeight="1" x14ac:dyDescent="0.4">
      <c r="A86" s="43"/>
      <c r="B86" s="36" t="s">
        <v>64</v>
      </c>
      <c r="C86" s="272" t="s">
        <v>145</v>
      </c>
      <c r="D86" s="272"/>
      <c r="E86" s="273"/>
      <c r="F86" s="73">
        <f>ROUNDDOWN(F83+F84+F85,-3)</f>
        <v>0</v>
      </c>
      <c r="G86" s="39"/>
      <c r="H86" s="44"/>
      <c r="K86" s="5"/>
    </row>
    <row r="87" spans="1:11" ht="23.25" customHeight="1" x14ac:dyDescent="0.4">
      <c r="A87" s="43"/>
      <c r="B87" s="36" t="s">
        <v>146</v>
      </c>
      <c r="C87" s="251" t="s">
        <v>79</v>
      </c>
      <c r="D87" s="253"/>
      <c r="E87" s="111"/>
      <c r="F87" s="73">
        <f>F77</f>
        <v>0</v>
      </c>
      <c r="G87" s="59"/>
      <c r="H87" s="44"/>
      <c r="K87" s="5"/>
    </row>
    <row r="88" spans="1:11" ht="23.25" customHeight="1" thickBot="1" x14ac:dyDescent="0.45">
      <c r="A88" s="43"/>
      <c r="B88" s="38" t="s">
        <v>154</v>
      </c>
      <c r="C88" s="248" t="s">
        <v>148</v>
      </c>
      <c r="D88" s="250"/>
      <c r="E88" s="110"/>
      <c r="F88" s="112">
        <f>ROUNDDOWN(F87/2,-3)</f>
        <v>0</v>
      </c>
      <c r="G88" s="57"/>
      <c r="H88" s="44"/>
      <c r="K88" s="5"/>
    </row>
    <row r="89" spans="1:11" ht="23.25" customHeight="1" thickTop="1" x14ac:dyDescent="0.4">
      <c r="A89" s="43"/>
      <c r="B89" s="37" t="s">
        <v>155</v>
      </c>
      <c r="C89" s="245"/>
      <c r="D89" s="246"/>
      <c r="E89" s="247"/>
      <c r="F89" s="54">
        <f>SUM(F86,F88)</f>
        <v>0</v>
      </c>
      <c r="G89" s="57"/>
      <c r="H89" s="44"/>
      <c r="K89" s="5"/>
    </row>
    <row r="90" spans="1:11" x14ac:dyDescent="0.4">
      <c r="A90" s="43"/>
      <c r="B90" s="19"/>
      <c r="C90" s="19"/>
      <c r="D90" s="19"/>
      <c r="E90" s="19"/>
      <c r="F90" s="39"/>
      <c r="G90" s="57"/>
      <c r="H90" s="44"/>
      <c r="K90" s="5"/>
    </row>
    <row r="91" spans="1:11" x14ac:dyDescent="0.4">
      <c r="A91" s="43"/>
      <c r="B91" s="19"/>
      <c r="C91" s="19"/>
      <c r="D91" s="19"/>
      <c r="E91" s="19"/>
      <c r="F91" s="39"/>
      <c r="G91" s="57"/>
      <c r="H91" s="44"/>
      <c r="K91" s="5"/>
    </row>
    <row r="92" spans="1:11" x14ac:dyDescent="0.4">
      <c r="A92" s="43" t="s">
        <v>67</v>
      </c>
      <c r="B92" s="19"/>
      <c r="C92" s="19"/>
      <c r="D92" s="19"/>
      <c r="E92" s="19"/>
      <c r="F92" s="39"/>
      <c r="G92" s="39"/>
      <c r="H92" s="44"/>
      <c r="K92" s="5"/>
    </row>
    <row r="93" spans="1:11" ht="34.5" customHeight="1" x14ac:dyDescent="0.4">
      <c r="A93" s="43"/>
      <c r="B93" s="19"/>
      <c r="C93" s="19"/>
      <c r="D93" s="92">
        <f>ROUNDDOWN(MIN(F79,F89),-3)</f>
        <v>0</v>
      </c>
      <c r="E93" s="93" t="s">
        <v>68</v>
      </c>
      <c r="F93" s="39"/>
      <c r="G93" s="39"/>
      <c r="H93" s="44"/>
      <c r="K93" s="5"/>
    </row>
    <row r="94" spans="1:11" ht="20.25" thickBot="1" x14ac:dyDescent="0.45">
      <c r="A94" s="45"/>
      <c r="B94" s="46"/>
      <c r="C94" s="46"/>
      <c r="D94" s="46"/>
      <c r="E94" s="46"/>
      <c r="F94" s="47"/>
      <c r="G94" s="47"/>
      <c r="H94" s="48"/>
      <c r="K94" s="5"/>
    </row>
    <row r="95" spans="1:11" x14ac:dyDescent="0.4">
      <c r="K95" s="5"/>
    </row>
  </sheetData>
  <mergeCells count="72">
    <mergeCell ref="B63:C63"/>
    <mergeCell ref="D63:G64"/>
    <mergeCell ref="I63:I64"/>
    <mergeCell ref="B64:C64"/>
    <mergeCell ref="B61:C61"/>
    <mergeCell ref="D61:G62"/>
    <mergeCell ref="I61:I62"/>
    <mergeCell ref="B62:C62"/>
    <mergeCell ref="C79:E79"/>
    <mergeCell ref="C86:E86"/>
    <mergeCell ref="C87:D87"/>
    <mergeCell ref="C88:D88"/>
    <mergeCell ref="C89:E89"/>
    <mergeCell ref="C78:E78"/>
    <mergeCell ref="I65:I66"/>
    <mergeCell ref="B66:C66"/>
    <mergeCell ref="B67:C67"/>
    <mergeCell ref="D67:G68"/>
    <mergeCell ref="I67:I68"/>
    <mergeCell ref="B68:C68"/>
    <mergeCell ref="B65:C65"/>
    <mergeCell ref="D65:G66"/>
    <mergeCell ref="B69:C69"/>
    <mergeCell ref="D69:G69"/>
    <mergeCell ref="C75:E75"/>
    <mergeCell ref="C76:E76"/>
    <mergeCell ref="C77:E77"/>
    <mergeCell ref="B55:C55"/>
    <mergeCell ref="D55:G55"/>
    <mergeCell ref="B56:C56"/>
    <mergeCell ref="D56:G56"/>
    <mergeCell ref="D60:G60"/>
    <mergeCell ref="B60:C60"/>
    <mergeCell ref="B48:C48"/>
    <mergeCell ref="F48:G48"/>
    <mergeCell ref="B51:C51"/>
    <mergeCell ref="D51:G51"/>
    <mergeCell ref="B54:C54"/>
    <mergeCell ref="D54:G54"/>
    <mergeCell ref="B53:C53"/>
    <mergeCell ref="D53:G53"/>
    <mergeCell ref="B52:C52"/>
    <mergeCell ref="D52:G52"/>
    <mergeCell ref="B45:C45"/>
    <mergeCell ref="F45:G45"/>
    <mergeCell ref="B46:C46"/>
    <mergeCell ref="F46:G46"/>
    <mergeCell ref="B47:C47"/>
    <mergeCell ref="F47:G47"/>
    <mergeCell ref="B38:C38"/>
    <mergeCell ref="F38:G38"/>
    <mergeCell ref="B39:C39"/>
    <mergeCell ref="F39:G39"/>
    <mergeCell ref="B44:C44"/>
    <mergeCell ref="F44:G44"/>
    <mergeCell ref="L3:L4"/>
    <mergeCell ref="B35:C35"/>
    <mergeCell ref="F35:G35"/>
    <mergeCell ref="B36:C36"/>
    <mergeCell ref="F36:G36"/>
    <mergeCell ref="B37:C37"/>
    <mergeCell ref="F37:G37"/>
    <mergeCell ref="G1:K1"/>
    <mergeCell ref="A3:A4"/>
    <mergeCell ref="B3:B4"/>
    <mergeCell ref="C3:C4"/>
    <mergeCell ref="D3:D4"/>
    <mergeCell ref="E3:E4"/>
    <mergeCell ref="G3:H3"/>
    <mergeCell ref="I3:I4"/>
    <mergeCell ref="J3:J4"/>
    <mergeCell ref="K3:K4"/>
  </mergeCells>
  <phoneticPr fontId="1"/>
  <dataValidations count="2">
    <dataValidation type="list" allowBlank="1" showInputMessage="1" promptTitle="その他林産物JAS" prompt="※　はその全量を、指定する構造部以外に使用する場合のみ、その他林産物JASとして扱う" sqref="D20:D23" xr:uid="{00000000-0002-0000-0100-000000000000}">
      <formula1>INDIRECT(B20)</formula1>
    </dataValidation>
    <dataValidation type="list" allowBlank="1" showInputMessage="1" showErrorMessage="1" sqref="D5:D9 D17 D11:D15" xr:uid="{00000000-0002-0000-0100-000001000000}">
      <formula1>INDIRECT(B5)</formula1>
    </dataValidation>
  </dataValidations>
  <pageMargins left="0.70866141732283472" right="0.70866141732283472" top="0.74803149606299213" bottom="0.74803149606299213" header="0.31496062992125984" footer="0.31496062992125984"/>
  <pageSetup paperSize="8" scale="50" fitToHeight="0" orientation="portrait" r:id="rId1"/>
  <headerFooter>
    <oddFooter>&amp;Rver 2.2</oddFooter>
  </headerFooter>
  <rowBreaks count="1" manualBreakCount="1">
    <brk id="7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03"/>
  <sheetViews>
    <sheetView view="pageBreakPreview" zoomScale="60" zoomScaleNormal="60" workbookViewId="0">
      <selection activeCell="J9" sqref="J9"/>
    </sheetView>
  </sheetViews>
  <sheetFormatPr defaultRowHeight="19.5" x14ac:dyDescent="0.4"/>
  <cols>
    <col min="1" max="3" width="6.375" style="4" customWidth="1"/>
    <col min="4" max="4" width="8.875" style="4" customWidth="1"/>
    <col min="5" max="5" width="19.5" style="4" customWidth="1"/>
    <col min="6" max="6" width="20.875" style="5" customWidth="1"/>
    <col min="7" max="7" width="43.5" style="5" customWidth="1"/>
    <col min="8" max="8" width="15.125" style="5" customWidth="1"/>
    <col min="9" max="9" width="18.875" style="5" customWidth="1"/>
    <col min="10" max="10" width="15.125" style="5" customWidth="1"/>
    <col min="11" max="14" width="15.125" style="4" customWidth="1"/>
    <col min="15" max="15" width="31.875" style="4" customWidth="1"/>
    <col min="16" max="16384" width="9" style="4"/>
  </cols>
  <sheetData>
    <row r="1" spans="1:15" ht="42" customHeight="1" x14ac:dyDescent="0.4">
      <c r="A1" s="17" t="s">
        <v>211</v>
      </c>
      <c r="J1" s="49" t="s">
        <v>73</v>
      </c>
      <c r="K1" s="241" t="s">
        <v>170</v>
      </c>
      <c r="L1" s="241"/>
      <c r="M1" s="241"/>
      <c r="N1" s="241"/>
      <c r="O1" s="241"/>
    </row>
    <row r="2" spans="1:15" s="9" customFormat="1" ht="26.25" thickBot="1" x14ac:dyDescent="0.45">
      <c r="A2" s="9" t="s">
        <v>134</v>
      </c>
      <c r="F2" s="18"/>
      <c r="G2" s="18"/>
      <c r="H2" s="9" t="s">
        <v>55</v>
      </c>
      <c r="I2" s="18"/>
      <c r="J2" s="18"/>
    </row>
    <row r="3" spans="1:15" ht="19.5" customHeight="1" x14ac:dyDescent="0.4">
      <c r="D3" s="242" t="s">
        <v>0</v>
      </c>
      <c r="E3" s="235" t="s">
        <v>87</v>
      </c>
      <c r="F3" s="235" t="s">
        <v>88</v>
      </c>
      <c r="G3" s="235" t="s">
        <v>224</v>
      </c>
      <c r="H3" s="235" t="s">
        <v>106</v>
      </c>
      <c r="I3" s="199" t="s">
        <v>166</v>
      </c>
      <c r="J3" s="237" t="s">
        <v>107</v>
      </c>
      <c r="K3" s="237"/>
      <c r="L3" s="238" t="s">
        <v>109</v>
      </c>
      <c r="M3" s="238" t="s">
        <v>135</v>
      </c>
      <c r="N3" s="238" t="s">
        <v>138</v>
      </c>
      <c r="O3" s="233" t="s">
        <v>57</v>
      </c>
    </row>
    <row r="4" spans="1:15" ht="48.75" customHeight="1" thickBot="1" x14ac:dyDescent="0.45">
      <c r="D4" s="243"/>
      <c r="E4" s="244"/>
      <c r="F4" s="244"/>
      <c r="G4" s="244"/>
      <c r="H4" s="236"/>
      <c r="I4" s="200" t="s">
        <v>112</v>
      </c>
      <c r="J4" s="211" t="s">
        <v>214</v>
      </c>
      <c r="K4" s="211" t="s">
        <v>215</v>
      </c>
      <c r="L4" s="239"/>
      <c r="M4" s="240"/>
      <c r="N4" s="239"/>
      <c r="O4" s="234"/>
    </row>
    <row r="5" spans="1:15" ht="33.75" customHeight="1" thickBot="1" x14ac:dyDescent="0.45">
      <c r="A5" s="296" t="s">
        <v>201</v>
      </c>
      <c r="B5" s="204"/>
      <c r="C5" s="297" t="s">
        <v>202</v>
      </c>
      <c r="D5" s="205" t="s">
        <v>45</v>
      </c>
      <c r="E5" s="118"/>
      <c r="F5" s="118"/>
      <c r="G5" s="118"/>
      <c r="H5" s="119"/>
      <c r="I5" s="120"/>
      <c r="J5" s="120"/>
      <c r="K5" s="120"/>
      <c r="L5" s="120"/>
      <c r="M5" s="121"/>
      <c r="N5" s="121"/>
      <c r="O5" s="122"/>
    </row>
    <row r="6" spans="1:15" ht="27" customHeight="1" x14ac:dyDescent="0.4">
      <c r="A6" s="296"/>
      <c r="B6" s="300" t="s">
        <v>6</v>
      </c>
      <c r="C6" s="298"/>
      <c r="D6" s="206">
        <v>1</v>
      </c>
      <c r="E6" s="23" t="s">
        <v>76</v>
      </c>
      <c r="F6" s="23" t="s">
        <v>188</v>
      </c>
      <c r="G6" s="23" t="s">
        <v>7</v>
      </c>
      <c r="H6" s="24">
        <v>0</v>
      </c>
      <c r="I6" s="25"/>
      <c r="J6" s="25"/>
      <c r="K6" s="25"/>
      <c r="L6" s="128">
        <f>SUM(I6:K6)</f>
        <v>0</v>
      </c>
      <c r="M6" s="105">
        <v>0</v>
      </c>
      <c r="N6" s="128">
        <f>L6*M6</f>
        <v>0</v>
      </c>
      <c r="O6" s="86"/>
    </row>
    <row r="7" spans="1:15" ht="27" customHeight="1" x14ac:dyDescent="0.4">
      <c r="A7" s="296"/>
      <c r="B7" s="300"/>
      <c r="C7" s="298"/>
      <c r="D7" s="202"/>
      <c r="E7" s="193" t="s">
        <v>2</v>
      </c>
      <c r="F7" s="193" t="s">
        <v>188</v>
      </c>
      <c r="G7" s="193" t="s">
        <v>117</v>
      </c>
      <c r="H7" s="7">
        <v>0</v>
      </c>
      <c r="I7" s="8"/>
      <c r="J7" s="8"/>
      <c r="K7" s="8"/>
      <c r="L7" s="73">
        <f t="shared" ref="L7:L10" si="0">SUM(I7:K7)</f>
        <v>0</v>
      </c>
      <c r="M7" s="106"/>
      <c r="N7" s="73">
        <f>L7*M7</f>
        <v>0</v>
      </c>
      <c r="O7" s="87"/>
    </row>
    <row r="8" spans="1:15" ht="27" customHeight="1" x14ac:dyDescent="0.4">
      <c r="A8" s="296"/>
      <c r="B8" s="300"/>
      <c r="C8" s="298"/>
      <c r="D8" s="202"/>
      <c r="E8" s="193" t="s">
        <v>2</v>
      </c>
      <c r="F8" s="193" t="s">
        <v>188</v>
      </c>
      <c r="G8" s="193" t="s">
        <v>118</v>
      </c>
      <c r="H8" s="7">
        <v>0</v>
      </c>
      <c r="I8" s="8"/>
      <c r="J8" s="8"/>
      <c r="K8" s="8"/>
      <c r="L8" s="73">
        <f t="shared" si="0"/>
        <v>0</v>
      </c>
      <c r="M8" s="106"/>
      <c r="N8" s="73">
        <f>L8*M8</f>
        <v>0</v>
      </c>
      <c r="O8" s="87"/>
    </row>
    <row r="9" spans="1:15" ht="27" customHeight="1" x14ac:dyDescent="0.4">
      <c r="A9" s="296"/>
      <c r="B9" s="300"/>
      <c r="C9" s="298"/>
      <c r="D9" s="202"/>
      <c r="E9" s="193" t="s">
        <v>2</v>
      </c>
      <c r="F9" s="193" t="s">
        <v>188</v>
      </c>
      <c r="G9" s="193" t="s">
        <v>108</v>
      </c>
      <c r="H9" s="7">
        <v>0</v>
      </c>
      <c r="I9" s="8"/>
      <c r="J9" s="8"/>
      <c r="K9" s="8"/>
      <c r="L9" s="73">
        <f t="shared" si="0"/>
        <v>0</v>
      </c>
      <c r="M9" s="106"/>
      <c r="N9" s="73">
        <f>L9*M9</f>
        <v>0</v>
      </c>
      <c r="O9" s="87"/>
    </row>
    <row r="10" spans="1:15" ht="27" customHeight="1" x14ac:dyDescent="0.4">
      <c r="A10" s="296"/>
      <c r="B10" s="300"/>
      <c r="C10" s="298"/>
      <c r="D10" s="202"/>
      <c r="E10" s="193" t="s">
        <v>2</v>
      </c>
      <c r="F10" s="193" t="s">
        <v>188</v>
      </c>
      <c r="G10" s="193" t="s">
        <v>9</v>
      </c>
      <c r="H10" s="7">
        <v>0</v>
      </c>
      <c r="I10" s="8"/>
      <c r="J10" s="8"/>
      <c r="K10" s="8"/>
      <c r="L10" s="73">
        <f t="shared" si="0"/>
        <v>0</v>
      </c>
      <c r="M10" s="106"/>
      <c r="N10" s="73">
        <f>L10*M10</f>
        <v>0</v>
      </c>
      <c r="O10" s="87"/>
    </row>
    <row r="11" spans="1:15" ht="27" customHeight="1" x14ac:dyDescent="0.4">
      <c r="A11" s="296"/>
      <c r="B11" s="300"/>
      <c r="C11" s="298"/>
      <c r="D11" s="154"/>
      <c r="E11" s="154"/>
      <c r="F11" s="154"/>
      <c r="G11" s="155" t="s">
        <v>69</v>
      </c>
      <c r="H11" s="174">
        <f>SUMIF($F$6:$F$19,"50,000円/㎥",H$6:H$19)</f>
        <v>0</v>
      </c>
      <c r="I11" s="175">
        <f>SUMIF($F$6:$F$19,"50,000円/㎥",I$6:I$19)</f>
        <v>0</v>
      </c>
      <c r="J11" s="175">
        <f>SUMIF($F$6:$F$19,"50,000円/㎥",J$6:J$19)</f>
        <v>0</v>
      </c>
      <c r="K11" s="175">
        <f>SUMIF($F$6:$F$19,"50,000円/㎥",K$6:K$19)</f>
        <v>0</v>
      </c>
      <c r="L11" s="175">
        <f>SUMIF($F$6:$F$19,"50,000円/㎥",L$6:L$19)</f>
        <v>0</v>
      </c>
      <c r="M11" s="176"/>
      <c r="N11" s="175">
        <f>SUMIF($F$6:$F$19,"50,000円/㎥",N$6:N$19)</f>
        <v>0</v>
      </c>
      <c r="O11" s="159"/>
    </row>
    <row r="12" spans="1:15" ht="27" customHeight="1" x14ac:dyDescent="0.4">
      <c r="A12" s="296"/>
      <c r="B12" s="300"/>
      <c r="C12" s="298"/>
      <c r="D12" s="202"/>
      <c r="E12" s="193" t="s">
        <v>2</v>
      </c>
      <c r="F12" s="193" t="s">
        <v>192</v>
      </c>
      <c r="G12" s="193" t="s">
        <v>8</v>
      </c>
      <c r="H12" s="7">
        <v>0</v>
      </c>
      <c r="I12" s="8"/>
      <c r="J12" s="8"/>
      <c r="K12" s="8"/>
      <c r="L12" s="73">
        <f>SUM(I12:K12)</f>
        <v>0</v>
      </c>
      <c r="M12" s="106"/>
      <c r="N12" s="73">
        <f>L12*M12</f>
        <v>0</v>
      </c>
      <c r="O12" s="87"/>
    </row>
    <row r="13" spans="1:15" ht="27" customHeight="1" thickBot="1" x14ac:dyDescent="0.45">
      <c r="A13" s="296"/>
      <c r="B13" s="300"/>
      <c r="C13" s="298"/>
      <c r="D13" s="161"/>
      <c r="E13" s="161"/>
      <c r="F13" s="161"/>
      <c r="G13" s="162" t="s">
        <v>70</v>
      </c>
      <c r="H13" s="177">
        <f>SUMIF($E$6:$E$19,"JAS構造材",H$6:H$19)</f>
        <v>0</v>
      </c>
      <c r="I13" s="178">
        <f>SUMIF($E$6:$E$19,"JAS構造材",I$6:I$19)</f>
        <v>0</v>
      </c>
      <c r="J13" s="178">
        <f>SUMIF($E$6:$E$19,"JAS構造材",J$6:J$19)</f>
        <v>0</v>
      </c>
      <c r="K13" s="178">
        <f>SUMIF($E$6:$E$19,"JAS構造材",K$6:K$19)</f>
        <v>0</v>
      </c>
      <c r="L13" s="178">
        <f>SUMIF($E$6:$E$19,"JAS構造材",L$6:L$19)</f>
        <v>0</v>
      </c>
      <c r="M13" s="179"/>
      <c r="N13" s="178">
        <f>SUMIF($E$6:$E$19,"JAS構造材",N$6:N$19)</f>
        <v>0</v>
      </c>
      <c r="O13" s="166"/>
    </row>
    <row r="14" spans="1:15" ht="27" customHeight="1" x14ac:dyDescent="0.4">
      <c r="A14" s="296"/>
      <c r="B14" s="301" t="s">
        <v>203</v>
      </c>
      <c r="C14" s="298"/>
      <c r="D14" s="101"/>
      <c r="E14" s="101"/>
      <c r="F14" s="101"/>
      <c r="G14" s="102" t="s">
        <v>133</v>
      </c>
      <c r="H14" s="103">
        <f>SUMIFS($H$6:$H$19,E$6:E$19,"JAS構造材",G$6:G$19,"機械等級区分構造用製材")/2+SUMIFS($H$6:$H$19,E$6:E$19,"JAS構造材",G$6:G$19,"目視等級区分構造用製材（乾燥処理材）")/2+SUMIFS($H$6:$H$19,E$6:E$19,"JAS構造材",G$6:G$19,"&lt;&gt;機械等級区分構造用製材",G$6:G$19,"&lt;&gt;目視等級区分構造用製材（乾燥処理材）")</f>
        <v>0</v>
      </c>
      <c r="I14" s="104"/>
      <c r="J14" s="104"/>
      <c r="K14" s="104"/>
      <c r="L14" s="129"/>
      <c r="M14" s="107"/>
      <c r="N14" s="129"/>
      <c r="O14" s="104"/>
    </row>
    <row r="15" spans="1:15" ht="27" customHeight="1" x14ac:dyDescent="0.4">
      <c r="A15" s="296"/>
      <c r="B15" s="301"/>
      <c r="C15" s="298"/>
      <c r="D15" s="197"/>
      <c r="E15" s="198" t="s">
        <v>3</v>
      </c>
      <c r="F15" s="33"/>
      <c r="G15" s="198" t="s">
        <v>34</v>
      </c>
      <c r="H15" s="34">
        <v>0</v>
      </c>
      <c r="I15" s="12"/>
      <c r="J15" s="12"/>
      <c r="K15" s="12"/>
      <c r="L15" s="54">
        <f t="shared" ref="L15:L18" si="1">SUM(I15:K15)</f>
        <v>0</v>
      </c>
      <c r="M15" s="108"/>
      <c r="N15" s="54">
        <f>L15*M15</f>
        <v>0</v>
      </c>
      <c r="O15" s="88"/>
    </row>
    <row r="16" spans="1:15" ht="27" customHeight="1" x14ac:dyDescent="0.4">
      <c r="A16" s="296"/>
      <c r="B16" s="301"/>
      <c r="C16" s="298"/>
      <c r="D16" s="202"/>
      <c r="E16" s="193" t="s">
        <v>3</v>
      </c>
      <c r="F16" s="11"/>
      <c r="G16" s="193" t="s">
        <v>34</v>
      </c>
      <c r="H16" s="7">
        <v>0</v>
      </c>
      <c r="I16" s="8"/>
      <c r="J16" s="8"/>
      <c r="K16" s="8"/>
      <c r="L16" s="73">
        <f t="shared" si="1"/>
        <v>0</v>
      </c>
      <c r="M16" s="106"/>
      <c r="N16" s="73">
        <f>L16*M16</f>
        <v>0</v>
      </c>
      <c r="O16" s="87"/>
    </row>
    <row r="17" spans="1:15" ht="27" customHeight="1" x14ac:dyDescent="0.4">
      <c r="A17" s="296"/>
      <c r="B17" s="301"/>
      <c r="C17" s="298"/>
      <c r="D17" s="202"/>
      <c r="E17" s="193" t="s">
        <v>3</v>
      </c>
      <c r="F17" s="11"/>
      <c r="G17" s="193" t="s">
        <v>34</v>
      </c>
      <c r="H17" s="7">
        <v>0</v>
      </c>
      <c r="I17" s="8"/>
      <c r="J17" s="8"/>
      <c r="K17" s="8"/>
      <c r="L17" s="73">
        <f t="shared" si="1"/>
        <v>0</v>
      </c>
      <c r="M17" s="106"/>
      <c r="N17" s="73">
        <f>L17*M17</f>
        <v>0</v>
      </c>
      <c r="O17" s="87"/>
    </row>
    <row r="18" spans="1:15" ht="27" customHeight="1" x14ac:dyDescent="0.4">
      <c r="A18" s="296"/>
      <c r="B18" s="301"/>
      <c r="C18" s="298"/>
      <c r="D18" s="202"/>
      <c r="E18" s="193" t="s">
        <v>3</v>
      </c>
      <c r="F18" s="11"/>
      <c r="G18" s="193" t="s">
        <v>34</v>
      </c>
      <c r="H18" s="7">
        <v>0</v>
      </c>
      <c r="I18" s="8"/>
      <c r="J18" s="8"/>
      <c r="K18" s="8"/>
      <c r="L18" s="73">
        <f t="shared" si="1"/>
        <v>0</v>
      </c>
      <c r="M18" s="106"/>
      <c r="N18" s="73">
        <f>L18*M18</f>
        <v>0</v>
      </c>
      <c r="O18" s="87"/>
    </row>
    <row r="19" spans="1:15" ht="27" customHeight="1" thickBot="1" x14ac:dyDescent="0.45">
      <c r="A19" s="296"/>
      <c r="B19" s="301"/>
      <c r="C19" s="299"/>
      <c r="D19" s="168"/>
      <c r="E19" s="168"/>
      <c r="F19" s="168"/>
      <c r="G19" s="169" t="s">
        <v>51</v>
      </c>
      <c r="H19" s="170">
        <f>IF(SUMIF($E$6:$E$19,"その他林産物JAS",H$6:H$19)&lt;=H14,SUMIF($E$6:$E$19,"その他林産物JAS",H$6:H$19),"✕")</f>
        <v>0</v>
      </c>
      <c r="I19" s="181">
        <f>SUMIF($E$6:$E$19,"その他林産物JAS",I$6:I$19)</f>
        <v>0</v>
      </c>
      <c r="J19" s="181">
        <f>SUMIF($E$6:$E$19,"その他林産物JAS",J$6:J$19)</f>
        <v>0</v>
      </c>
      <c r="K19" s="181">
        <f>SUMIF($E$6:$E$19,"その他林産物JAS",K$6:K$19)</f>
        <v>0</v>
      </c>
      <c r="L19" s="181">
        <f>SUMIF($E$6:$E$19,"その他林産物JAS",L$6:L$19)</f>
        <v>0</v>
      </c>
      <c r="M19" s="182"/>
      <c r="N19" s="181">
        <f>SUMIF($E$6:$E$19,"その他林産物JAS",N$6:N$19)</f>
        <v>0</v>
      </c>
      <c r="O19" s="173"/>
    </row>
    <row r="20" spans="1:15" ht="27" customHeight="1" thickBot="1" x14ac:dyDescent="0.45">
      <c r="A20" s="296"/>
      <c r="B20" s="204"/>
      <c r="C20" s="302" t="s">
        <v>204</v>
      </c>
      <c r="D20" s="206"/>
      <c r="E20" s="27" t="s">
        <v>35</v>
      </c>
      <c r="F20" s="207" t="s">
        <v>205</v>
      </c>
      <c r="G20" s="27" t="s">
        <v>32</v>
      </c>
      <c r="H20" s="24">
        <v>0</v>
      </c>
      <c r="I20" s="25"/>
      <c r="J20" s="25"/>
      <c r="K20" s="25"/>
      <c r="L20" s="128">
        <f t="shared" ref="L20" si="2">SUM(I20:K20)</f>
        <v>0</v>
      </c>
      <c r="M20" s="105"/>
      <c r="N20" s="128">
        <f>L20*M20</f>
        <v>0</v>
      </c>
      <c r="O20" s="86"/>
    </row>
    <row r="21" spans="1:15" ht="33.75" customHeight="1" thickBot="1" x14ac:dyDescent="0.45">
      <c r="A21" s="300" t="s">
        <v>206</v>
      </c>
      <c r="B21" s="204"/>
      <c r="C21" s="303"/>
      <c r="D21" s="205" t="s">
        <v>46</v>
      </c>
      <c r="E21" s="118"/>
      <c r="F21" s="118"/>
      <c r="G21" s="118"/>
      <c r="H21" s="119"/>
      <c r="I21" s="120"/>
      <c r="J21" s="120"/>
      <c r="K21" s="120"/>
      <c r="L21" s="120"/>
      <c r="M21" s="121"/>
      <c r="N21" s="121"/>
      <c r="O21" s="122"/>
    </row>
    <row r="22" spans="1:15" ht="27" customHeight="1" x14ac:dyDescent="0.4">
      <c r="A22" s="300"/>
      <c r="B22" s="297" t="s">
        <v>6</v>
      </c>
      <c r="C22" s="303"/>
      <c r="D22" s="206"/>
      <c r="E22" s="27" t="s">
        <v>76</v>
      </c>
      <c r="F22" s="55"/>
      <c r="G22" s="27" t="s">
        <v>7</v>
      </c>
      <c r="H22" s="24">
        <v>0</v>
      </c>
      <c r="I22" s="25"/>
      <c r="J22" s="25"/>
      <c r="K22" s="25"/>
      <c r="L22" s="128">
        <f t="shared" ref="L22:L27" si="3">SUM(I22:K22)</f>
        <v>0</v>
      </c>
      <c r="M22" s="105">
        <v>0</v>
      </c>
      <c r="N22" s="128">
        <f t="shared" ref="N22:N27" si="4">L22*M22</f>
        <v>0</v>
      </c>
      <c r="O22" s="86"/>
    </row>
    <row r="23" spans="1:15" ht="27" customHeight="1" x14ac:dyDescent="0.4">
      <c r="A23" s="300"/>
      <c r="B23" s="298"/>
      <c r="C23" s="303"/>
      <c r="D23" s="202"/>
      <c r="E23" s="196" t="s">
        <v>2</v>
      </c>
      <c r="F23" s="55"/>
      <c r="G23" s="196" t="s">
        <v>117</v>
      </c>
      <c r="H23" s="7">
        <v>0</v>
      </c>
      <c r="I23" s="8"/>
      <c r="J23" s="8"/>
      <c r="K23" s="8"/>
      <c r="L23" s="73">
        <f t="shared" si="3"/>
        <v>0</v>
      </c>
      <c r="M23" s="106"/>
      <c r="N23" s="73">
        <f t="shared" si="4"/>
        <v>0</v>
      </c>
      <c r="O23" s="87"/>
    </row>
    <row r="24" spans="1:15" ht="27" customHeight="1" x14ac:dyDescent="0.4">
      <c r="A24" s="300"/>
      <c r="B24" s="298"/>
      <c r="C24" s="303"/>
      <c r="D24" s="202"/>
      <c r="E24" s="196" t="s">
        <v>2</v>
      </c>
      <c r="F24" s="55"/>
      <c r="G24" s="196" t="s">
        <v>118</v>
      </c>
      <c r="H24" s="7">
        <v>0</v>
      </c>
      <c r="I24" s="8"/>
      <c r="J24" s="8"/>
      <c r="K24" s="8"/>
      <c r="L24" s="73">
        <f t="shared" si="3"/>
        <v>0</v>
      </c>
      <c r="M24" s="106"/>
      <c r="N24" s="73">
        <f t="shared" si="4"/>
        <v>0</v>
      </c>
      <c r="O24" s="87"/>
    </row>
    <row r="25" spans="1:15" ht="27" customHeight="1" x14ac:dyDescent="0.4">
      <c r="A25" s="300"/>
      <c r="B25" s="298"/>
      <c r="C25" s="303"/>
      <c r="D25" s="202"/>
      <c r="E25" s="196" t="s">
        <v>2</v>
      </c>
      <c r="F25" s="55"/>
      <c r="G25" s="196" t="s">
        <v>108</v>
      </c>
      <c r="H25" s="7">
        <v>0</v>
      </c>
      <c r="I25" s="8"/>
      <c r="J25" s="8"/>
      <c r="K25" s="8"/>
      <c r="L25" s="73">
        <f t="shared" si="3"/>
        <v>0</v>
      </c>
      <c r="M25" s="106"/>
      <c r="N25" s="73">
        <f t="shared" si="4"/>
        <v>0</v>
      </c>
      <c r="O25" s="87"/>
    </row>
    <row r="26" spans="1:15" ht="27" customHeight="1" x14ac:dyDescent="0.4">
      <c r="A26" s="300"/>
      <c r="B26" s="298"/>
      <c r="C26" s="303"/>
      <c r="D26" s="202"/>
      <c r="E26" s="196" t="s">
        <v>2</v>
      </c>
      <c r="F26" s="55"/>
      <c r="G26" s="196" t="s">
        <v>9</v>
      </c>
      <c r="H26" s="7">
        <v>0</v>
      </c>
      <c r="I26" s="8"/>
      <c r="J26" s="8"/>
      <c r="K26" s="8"/>
      <c r="L26" s="73">
        <f t="shared" si="3"/>
        <v>0</v>
      </c>
      <c r="M26" s="106"/>
      <c r="N26" s="73">
        <f t="shared" si="4"/>
        <v>0</v>
      </c>
      <c r="O26" s="87"/>
    </row>
    <row r="27" spans="1:15" ht="27" customHeight="1" x14ac:dyDescent="0.4">
      <c r="A27" s="300"/>
      <c r="B27" s="298"/>
      <c r="C27" s="303"/>
      <c r="D27" s="202"/>
      <c r="E27" s="196" t="s">
        <v>2</v>
      </c>
      <c r="F27" s="55"/>
      <c r="G27" s="196" t="s">
        <v>8</v>
      </c>
      <c r="H27" s="7">
        <v>0</v>
      </c>
      <c r="I27" s="8"/>
      <c r="J27" s="8"/>
      <c r="K27" s="8"/>
      <c r="L27" s="73">
        <f t="shared" si="3"/>
        <v>0</v>
      </c>
      <c r="M27" s="106"/>
      <c r="N27" s="73">
        <f t="shared" si="4"/>
        <v>0</v>
      </c>
      <c r="O27" s="87"/>
    </row>
    <row r="28" spans="1:15" ht="27" customHeight="1" thickBot="1" x14ac:dyDescent="0.45">
      <c r="A28" s="300"/>
      <c r="B28" s="299"/>
      <c r="C28" s="303"/>
      <c r="D28" s="161"/>
      <c r="E28" s="161"/>
      <c r="F28" s="161"/>
      <c r="G28" s="162" t="s">
        <v>157</v>
      </c>
      <c r="H28" s="177">
        <f>SUMIF($E$22:$E$33,"JAS構造材",H$22:H$33)</f>
        <v>0</v>
      </c>
      <c r="I28" s="178">
        <f>SUMIF($E$22:$E$33,"JAS構造材",I$22:I$33)</f>
        <v>0</v>
      </c>
      <c r="J28" s="178">
        <f>SUMIF($E$22:$E$33,"JAS構造材",J$22:J$33)</f>
        <v>0</v>
      </c>
      <c r="K28" s="178">
        <f>SUMIF($E$22:$E$33,"JAS構造材",K$22:K$33)</f>
        <v>0</v>
      </c>
      <c r="L28" s="178">
        <f>SUMIF($E$22:$E$33,"JAS構造材",L$22:L$33)</f>
        <v>0</v>
      </c>
      <c r="M28" s="179"/>
      <c r="N28" s="178">
        <f>SUMIF($E$22:$E$33,"JAS構造材",N$22:N$33)</f>
        <v>0</v>
      </c>
      <c r="O28" s="166"/>
    </row>
    <row r="29" spans="1:15" ht="27" customHeight="1" x14ac:dyDescent="0.4">
      <c r="A29" s="300"/>
      <c r="B29" s="305" t="s">
        <v>207</v>
      </c>
      <c r="C29" s="303"/>
      <c r="D29" s="197"/>
      <c r="E29" s="125" t="s">
        <v>3</v>
      </c>
      <c r="F29" s="126"/>
      <c r="G29" s="125" t="s">
        <v>34</v>
      </c>
      <c r="H29" s="34">
        <v>0</v>
      </c>
      <c r="I29" s="12"/>
      <c r="J29" s="12"/>
      <c r="K29" s="12"/>
      <c r="L29" s="54">
        <f t="shared" ref="L29:L32" si="5">SUM(I29:K29)</f>
        <v>0</v>
      </c>
      <c r="M29" s="108"/>
      <c r="N29" s="54">
        <f>L29*M29</f>
        <v>0</v>
      </c>
      <c r="O29" s="88"/>
    </row>
    <row r="30" spans="1:15" ht="27" customHeight="1" x14ac:dyDescent="0.4">
      <c r="A30" s="300"/>
      <c r="B30" s="306"/>
      <c r="C30" s="303"/>
      <c r="D30" s="202"/>
      <c r="E30" s="196" t="s">
        <v>3</v>
      </c>
      <c r="F30" s="55"/>
      <c r="G30" s="196" t="s">
        <v>34</v>
      </c>
      <c r="H30" s="7">
        <v>0</v>
      </c>
      <c r="I30" s="8"/>
      <c r="J30" s="8"/>
      <c r="K30" s="8"/>
      <c r="L30" s="73">
        <f t="shared" si="5"/>
        <v>0</v>
      </c>
      <c r="M30" s="106"/>
      <c r="N30" s="73">
        <f>L30*M30</f>
        <v>0</v>
      </c>
      <c r="O30" s="87"/>
    </row>
    <row r="31" spans="1:15" ht="27" customHeight="1" x14ac:dyDescent="0.4">
      <c r="A31" s="300"/>
      <c r="B31" s="306"/>
      <c r="C31" s="303"/>
      <c r="D31" s="202"/>
      <c r="E31" s="196" t="s">
        <v>3</v>
      </c>
      <c r="F31" s="55"/>
      <c r="G31" s="196" t="s">
        <v>34</v>
      </c>
      <c r="H31" s="7">
        <v>0</v>
      </c>
      <c r="I31" s="8"/>
      <c r="J31" s="8"/>
      <c r="K31" s="8"/>
      <c r="L31" s="73">
        <f t="shared" si="5"/>
        <v>0</v>
      </c>
      <c r="M31" s="106"/>
      <c r="N31" s="73">
        <f>L31*M31</f>
        <v>0</v>
      </c>
      <c r="O31" s="87"/>
    </row>
    <row r="32" spans="1:15" ht="27" customHeight="1" x14ac:dyDescent="0.4">
      <c r="A32" s="300"/>
      <c r="B32" s="306"/>
      <c r="C32" s="303"/>
      <c r="D32" s="202"/>
      <c r="E32" s="196" t="s">
        <v>3</v>
      </c>
      <c r="F32" s="55"/>
      <c r="G32" s="196" t="s">
        <v>34</v>
      </c>
      <c r="H32" s="7">
        <v>0</v>
      </c>
      <c r="I32" s="8"/>
      <c r="J32" s="8"/>
      <c r="K32" s="8"/>
      <c r="L32" s="73">
        <f t="shared" si="5"/>
        <v>0</v>
      </c>
      <c r="M32" s="106"/>
      <c r="N32" s="73">
        <f>L32*M32</f>
        <v>0</v>
      </c>
      <c r="O32" s="87"/>
    </row>
    <row r="33" spans="1:15" ht="27" customHeight="1" thickBot="1" x14ac:dyDescent="0.45">
      <c r="A33" s="300"/>
      <c r="B33" s="307"/>
      <c r="C33" s="303"/>
      <c r="D33" s="168"/>
      <c r="E33" s="168"/>
      <c r="F33" s="168"/>
      <c r="G33" s="169" t="s">
        <v>158</v>
      </c>
      <c r="H33" s="180">
        <f>SUMIF($E$22:$E$33,"その他林産物JAS",H$22:H$33)</f>
        <v>0</v>
      </c>
      <c r="I33" s="181">
        <f>SUMIF($E$22:$E$33,"その他林産物JAS",I$22:I$33)</f>
        <v>0</v>
      </c>
      <c r="J33" s="181">
        <f>SUMIF($E$22:$E$33,"その他林産物JAS",J$22:J$33)</f>
        <v>0</v>
      </c>
      <c r="K33" s="181">
        <f>SUMIF($E$22:$E$33,"その他林産物JAS",K$22:K$33)</f>
        <v>0</v>
      </c>
      <c r="L33" s="181">
        <f>SUMIF($E$22:$E$33,"その他林産物JAS",L$22:L$33)</f>
        <v>0</v>
      </c>
      <c r="M33" s="182"/>
      <c r="N33" s="181">
        <f>SUMIF($E$22:$E$33,"その他林産物JAS",N$22:N$33)</f>
        <v>0</v>
      </c>
      <c r="O33" s="173"/>
    </row>
    <row r="34" spans="1:15" ht="27" customHeight="1" thickBot="1" x14ac:dyDescent="0.45">
      <c r="A34" s="300"/>
      <c r="B34" s="204"/>
      <c r="C34" s="304"/>
      <c r="D34" s="206"/>
      <c r="E34" s="27" t="s">
        <v>35</v>
      </c>
      <c r="F34" s="28"/>
      <c r="G34" s="27" t="s">
        <v>32</v>
      </c>
      <c r="H34" s="24">
        <v>0</v>
      </c>
      <c r="I34" s="25"/>
      <c r="J34" s="25"/>
      <c r="K34" s="25"/>
      <c r="L34" s="128">
        <f t="shared" ref="L34" si="6">SUM(I34:K34)</f>
        <v>0</v>
      </c>
      <c r="M34" s="105"/>
      <c r="N34" s="128">
        <f>L34*M34</f>
        <v>0</v>
      </c>
      <c r="O34" s="86"/>
    </row>
    <row r="35" spans="1:15" ht="33.75" customHeight="1" thickBot="1" x14ac:dyDescent="0.45">
      <c r="A35" s="308" t="s">
        <v>208</v>
      </c>
      <c r="B35" s="308"/>
      <c r="C35" s="308"/>
      <c r="D35" s="205" t="s">
        <v>196</v>
      </c>
      <c r="E35" s="118"/>
      <c r="F35" s="118"/>
      <c r="G35" s="118"/>
      <c r="H35" s="119"/>
      <c r="I35" s="120"/>
      <c r="J35" s="120"/>
      <c r="K35" s="120"/>
      <c r="L35" s="120"/>
      <c r="M35" s="121"/>
      <c r="N35" s="121"/>
      <c r="O35" s="123"/>
    </row>
    <row r="36" spans="1:15" ht="27" customHeight="1" thickBot="1" x14ac:dyDescent="0.45">
      <c r="A36" s="308"/>
      <c r="B36" s="308"/>
      <c r="C36" s="308"/>
      <c r="D36" s="208"/>
      <c r="E36" s="185" t="s">
        <v>35</v>
      </c>
      <c r="F36" s="186"/>
      <c r="G36" s="185" t="s">
        <v>33</v>
      </c>
      <c r="H36" s="187">
        <v>0</v>
      </c>
      <c r="I36" s="188"/>
      <c r="J36" s="188"/>
      <c r="K36" s="188"/>
      <c r="L36" s="189">
        <f t="shared" ref="L36" si="7">SUM(I36:K36)</f>
        <v>0</v>
      </c>
      <c r="M36" s="190"/>
      <c r="N36" s="189">
        <f>L36*M36</f>
        <v>0</v>
      </c>
      <c r="O36" s="191"/>
    </row>
    <row r="37" spans="1:15" ht="27" customHeight="1" thickBot="1" x14ac:dyDescent="0.45">
      <c r="D37" s="76"/>
      <c r="E37" s="77"/>
      <c r="F37" s="77"/>
      <c r="G37" s="78" t="s">
        <v>47</v>
      </c>
      <c r="H37" s="74">
        <f>SUM(H13,H19,H20,H28,H33,H34,H36)</f>
        <v>0</v>
      </c>
      <c r="I37" s="75">
        <f t="shared" ref="I37:L37" si="8">SUM(I13,I19,I20,I28,I33,I34,I36)</f>
        <v>0</v>
      </c>
      <c r="J37" s="75">
        <f t="shared" si="8"/>
        <v>0</v>
      </c>
      <c r="K37" s="75">
        <f t="shared" si="8"/>
        <v>0</v>
      </c>
      <c r="L37" s="75">
        <f t="shared" si="8"/>
        <v>0</v>
      </c>
      <c r="M37" s="109"/>
      <c r="N37" s="75">
        <f>SUM(N13,N19,N20,N28,N33,N34,N36)</f>
        <v>0</v>
      </c>
      <c r="O37" s="89"/>
    </row>
    <row r="38" spans="1:15" x14ac:dyDescent="0.4">
      <c r="D38" s="4" t="s">
        <v>89</v>
      </c>
      <c r="E38" s="6"/>
    </row>
    <row r="39" spans="1:15" x14ac:dyDescent="0.4">
      <c r="D39" s="4" t="s">
        <v>199</v>
      </c>
      <c r="F39" s="6"/>
      <c r="K39" s="5"/>
    </row>
    <row r="40" spans="1:15" x14ac:dyDescent="0.4">
      <c r="F40" s="6"/>
      <c r="K40" s="5"/>
    </row>
    <row r="41" spans="1:15" ht="25.5" x14ac:dyDescent="0.4">
      <c r="D41" s="9" t="s">
        <v>85</v>
      </c>
      <c r="F41" s="49" t="s">
        <v>38</v>
      </c>
      <c r="G41" s="4" t="s">
        <v>212</v>
      </c>
      <c r="H41" s="6"/>
      <c r="I41" s="13"/>
      <c r="J41" s="13"/>
      <c r="K41" s="117" t="s">
        <v>82</v>
      </c>
    </row>
    <row r="42" spans="1:15" ht="25.5" x14ac:dyDescent="0.4">
      <c r="D42" s="9"/>
      <c r="E42" s="4" t="s">
        <v>77</v>
      </c>
      <c r="F42" s="4"/>
      <c r="G42" s="4"/>
      <c r="H42" s="6"/>
      <c r="I42" s="13"/>
      <c r="J42" s="13"/>
      <c r="K42" s="5"/>
      <c r="L42" s="17"/>
    </row>
    <row r="43" spans="1:15" ht="25.5" x14ac:dyDescent="0.4">
      <c r="D43" s="9"/>
      <c r="E43" s="4" t="s">
        <v>225</v>
      </c>
      <c r="F43" s="4"/>
      <c r="G43" s="4"/>
      <c r="H43" s="4"/>
      <c r="I43" s="6"/>
      <c r="J43" s="13"/>
      <c r="M43" s="67"/>
    </row>
    <row r="44" spans="1:15" ht="58.5" customHeight="1" x14ac:dyDescent="0.4">
      <c r="D44" s="309" t="s">
        <v>24</v>
      </c>
      <c r="E44" s="310"/>
      <c r="F44" s="203" t="s">
        <v>129</v>
      </c>
      <c r="G44" s="82" t="s">
        <v>130</v>
      </c>
      <c r="H44" s="224" t="s">
        <v>83</v>
      </c>
      <c r="I44" s="225"/>
      <c r="J44" s="14" t="s">
        <v>114</v>
      </c>
    </row>
    <row r="45" spans="1:15" x14ac:dyDescent="0.4">
      <c r="D45" s="294"/>
      <c r="E45" s="295"/>
      <c r="F45" s="194"/>
      <c r="G45" s="84">
        <v>0</v>
      </c>
      <c r="H45" s="215"/>
      <c r="I45" s="217"/>
      <c r="J45" s="130"/>
    </row>
    <row r="46" spans="1:15" x14ac:dyDescent="0.4">
      <c r="D46" s="294"/>
      <c r="E46" s="295"/>
      <c r="F46" s="194"/>
      <c r="G46" s="84"/>
      <c r="H46" s="215"/>
      <c r="I46" s="217"/>
      <c r="J46" s="130"/>
    </row>
    <row r="47" spans="1:15" ht="20.25" thickBot="1" x14ac:dyDescent="0.45">
      <c r="D47" s="290"/>
      <c r="E47" s="291"/>
      <c r="F47" s="195"/>
      <c r="G47" s="85"/>
      <c r="H47" s="218"/>
      <c r="I47" s="220"/>
      <c r="J47" s="131"/>
    </row>
    <row r="48" spans="1:15" ht="20.25" thickTop="1" x14ac:dyDescent="0.4">
      <c r="D48" s="292" t="s">
        <v>26</v>
      </c>
      <c r="E48" s="293"/>
      <c r="F48" s="115"/>
      <c r="G48" s="116"/>
      <c r="H48" s="226"/>
      <c r="I48" s="227"/>
      <c r="J48" s="132">
        <f>SUM(J45:J47)</f>
        <v>0</v>
      </c>
    </row>
    <row r="49" spans="4:17" x14ac:dyDescent="0.4">
      <c r="E49" s="83"/>
      <c r="F49" s="4"/>
      <c r="G49" s="4"/>
      <c r="H49" s="13"/>
      <c r="I49" s="13"/>
      <c r="J49" s="4"/>
      <c r="L49" s="5"/>
    </row>
    <row r="50" spans="4:17" ht="25.5" x14ac:dyDescent="0.4">
      <c r="D50" s="9" t="s">
        <v>86</v>
      </c>
      <c r="F50" s="49" t="s">
        <v>38</v>
      </c>
      <c r="G50" s="4" t="s">
        <v>213</v>
      </c>
      <c r="H50" s="4"/>
      <c r="I50" s="4"/>
      <c r="J50" s="13"/>
      <c r="K50" s="13"/>
      <c r="L50" s="5"/>
    </row>
    <row r="51" spans="4:17" ht="25.5" x14ac:dyDescent="0.4">
      <c r="D51" s="9"/>
      <c r="E51" s="4" t="s">
        <v>56</v>
      </c>
      <c r="F51" s="4"/>
      <c r="G51" s="83"/>
      <c r="H51" s="4"/>
      <c r="I51" s="4"/>
      <c r="J51" s="13"/>
      <c r="K51" s="13"/>
      <c r="L51" s="5"/>
    </row>
    <row r="52" spans="4:17" ht="25.5" x14ac:dyDescent="0.4">
      <c r="D52" s="9"/>
      <c r="E52" s="4" t="s">
        <v>78</v>
      </c>
      <c r="F52" s="4"/>
      <c r="G52" s="83"/>
      <c r="H52" s="4"/>
      <c r="I52" s="4"/>
      <c r="J52" s="13"/>
      <c r="K52" s="13"/>
      <c r="L52" s="5"/>
    </row>
    <row r="53" spans="4:17" ht="56.25" x14ac:dyDescent="0.4">
      <c r="D53" s="228" t="s">
        <v>25</v>
      </c>
      <c r="E53" s="228"/>
      <c r="F53" s="203" t="s">
        <v>131</v>
      </c>
      <c r="G53" s="82" t="s">
        <v>132</v>
      </c>
      <c r="H53" s="224" t="s">
        <v>83</v>
      </c>
      <c r="I53" s="225"/>
      <c r="J53" s="14" t="s">
        <v>114</v>
      </c>
      <c r="K53" s="13"/>
    </row>
    <row r="54" spans="4:17" x14ac:dyDescent="0.4">
      <c r="D54" s="213"/>
      <c r="E54" s="213"/>
      <c r="F54" s="194"/>
      <c r="G54" s="84">
        <v>0</v>
      </c>
      <c r="H54" s="215"/>
      <c r="I54" s="217"/>
      <c r="J54" s="130"/>
      <c r="K54" s="13"/>
    </row>
    <row r="55" spans="4:17" x14ac:dyDescent="0.4">
      <c r="D55" s="213"/>
      <c r="E55" s="213"/>
      <c r="F55" s="194"/>
      <c r="G55" s="84"/>
      <c r="H55" s="215"/>
      <c r="I55" s="217"/>
      <c r="J55" s="130"/>
      <c r="K55" s="13"/>
    </row>
    <row r="56" spans="4:17" ht="20.25" thickBot="1" x14ac:dyDescent="0.45">
      <c r="D56" s="214"/>
      <c r="E56" s="214"/>
      <c r="F56" s="195"/>
      <c r="G56" s="85"/>
      <c r="H56" s="218"/>
      <c r="I56" s="220"/>
      <c r="J56" s="131"/>
      <c r="K56" s="13"/>
    </row>
    <row r="57" spans="4:17" ht="20.25" thickTop="1" x14ac:dyDescent="0.4">
      <c r="D57" s="232" t="s">
        <v>26</v>
      </c>
      <c r="E57" s="232"/>
      <c r="F57" s="115"/>
      <c r="G57" s="116"/>
      <c r="H57" s="226"/>
      <c r="I57" s="227"/>
      <c r="J57" s="132">
        <f>SUM(J54:J56)</f>
        <v>0</v>
      </c>
      <c r="K57" s="13"/>
    </row>
    <row r="58" spans="4:17" x14ac:dyDescent="0.4">
      <c r="F58" s="83"/>
      <c r="G58" s="83"/>
      <c r="H58" s="83"/>
      <c r="I58" s="83"/>
      <c r="J58" s="21"/>
      <c r="K58" s="13"/>
    </row>
    <row r="59" spans="4:17" ht="25.5" x14ac:dyDescent="0.4">
      <c r="D59" s="9" t="s">
        <v>137</v>
      </c>
      <c r="F59" s="4"/>
      <c r="G59" s="49"/>
      <c r="H59" s="4" t="s">
        <v>232</v>
      </c>
      <c r="I59" s="4"/>
      <c r="J59" s="13"/>
      <c r="K59" s="13"/>
    </row>
    <row r="60" spans="4:17" x14ac:dyDescent="0.4">
      <c r="D60" s="229" t="s">
        <v>97</v>
      </c>
      <c r="E60" s="229"/>
      <c r="F60" s="221" t="s">
        <v>83</v>
      </c>
      <c r="G60" s="222"/>
      <c r="H60" s="222"/>
      <c r="I60" s="223"/>
      <c r="J60" s="15" t="s">
        <v>114</v>
      </c>
      <c r="K60" s="13"/>
    </row>
    <row r="61" spans="4:17" x14ac:dyDescent="0.4">
      <c r="D61" s="213"/>
      <c r="E61" s="213"/>
      <c r="F61" s="215"/>
      <c r="G61" s="216"/>
      <c r="H61" s="216"/>
      <c r="I61" s="217"/>
      <c r="J61" s="130"/>
      <c r="K61" s="13"/>
    </row>
    <row r="62" spans="4:17" x14ac:dyDescent="0.4">
      <c r="D62" s="213"/>
      <c r="E62" s="213"/>
      <c r="F62" s="215"/>
      <c r="G62" s="216"/>
      <c r="H62" s="216"/>
      <c r="I62" s="217"/>
      <c r="J62" s="130"/>
      <c r="K62" s="13"/>
      <c r="P62" s="210" t="s">
        <v>209</v>
      </c>
      <c r="Q62" s="192"/>
    </row>
    <row r="63" spans="4:17" x14ac:dyDescent="0.4">
      <c r="D63" s="213"/>
      <c r="E63" s="213"/>
      <c r="F63" s="215"/>
      <c r="G63" s="216"/>
      <c r="H63" s="216"/>
      <c r="I63" s="217"/>
      <c r="J63" s="130"/>
      <c r="K63" s="13"/>
      <c r="P63" t="s">
        <v>210</v>
      </c>
    </row>
    <row r="64" spans="4:17" ht="20.25" thickBot="1" x14ac:dyDescent="0.45">
      <c r="D64" s="214"/>
      <c r="E64" s="214"/>
      <c r="F64" s="218"/>
      <c r="G64" s="219"/>
      <c r="H64" s="219"/>
      <c r="I64" s="220"/>
      <c r="J64" s="131"/>
      <c r="K64" s="13"/>
    </row>
    <row r="65" spans="4:13" ht="20.25" thickTop="1" x14ac:dyDescent="0.4">
      <c r="D65" s="232" t="s">
        <v>26</v>
      </c>
      <c r="E65" s="232"/>
      <c r="F65" s="281"/>
      <c r="G65" s="282"/>
      <c r="H65" s="282"/>
      <c r="I65" s="283"/>
      <c r="J65" s="132">
        <f>SUM(J61:J64)</f>
        <v>0</v>
      </c>
      <c r="K65" s="5"/>
    </row>
    <row r="66" spans="4:13" x14ac:dyDescent="0.4">
      <c r="F66" s="4"/>
      <c r="G66" s="4"/>
      <c r="H66" s="4"/>
      <c r="I66" s="4"/>
      <c r="K66" s="5"/>
    </row>
    <row r="67" spans="4:13" x14ac:dyDescent="0.4">
      <c r="F67" s="4"/>
      <c r="G67" s="4"/>
      <c r="H67" s="4"/>
      <c r="I67" s="4"/>
      <c r="K67" s="5"/>
    </row>
    <row r="68" spans="4:13" ht="25.5" x14ac:dyDescent="0.4">
      <c r="D68" s="9" t="s">
        <v>110</v>
      </c>
      <c r="F68" s="4"/>
      <c r="G68" s="4"/>
      <c r="H68" s="4"/>
      <c r="I68" s="4"/>
      <c r="K68" s="5"/>
    </row>
    <row r="69" spans="4:13" x14ac:dyDescent="0.4">
      <c r="D69" s="284" t="s">
        <v>165</v>
      </c>
      <c r="E69" s="285"/>
      <c r="F69" s="224" t="s">
        <v>83</v>
      </c>
      <c r="G69" s="280"/>
      <c r="H69" s="280"/>
      <c r="I69" s="225"/>
      <c r="J69" s="10" t="s">
        <v>114</v>
      </c>
      <c r="K69" s="10" t="s">
        <v>152</v>
      </c>
    </row>
    <row r="70" spans="4:13" x14ac:dyDescent="0.4">
      <c r="D70" s="279" t="s">
        <v>115</v>
      </c>
      <c r="E70" s="279"/>
      <c r="F70" s="263"/>
      <c r="G70" s="264"/>
      <c r="H70" s="264"/>
      <c r="I70" s="265"/>
      <c r="J70" s="133"/>
      <c r="K70" s="260" t="e">
        <f>ROUNDDOWN(1-(-J71)/J70,4)</f>
        <v>#DIV/0!</v>
      </c>
    </row>
    <row r="71" spans="4:13" ht="20.25" thickBot="1" x14ac:dyDescent="0.45">
      <c r="D71" s="277" t="s">
        <v>153</v>
      </c>
      <c r="E71" s="277"/>
      <c r="F71" s="266"/>
      <c r="G71" s="267"/>
      <c r="H71" s="267"/>
      <c r="I71" s="268"/>
      <c r="J71" s="134"/>
      <c r="K71" s="261"/>
    </row>
    <row r="72" spans="4:13" x14ac:dyDescent="0.4">
      <c r="D72" s="279" t="s">
        <v>115</v>
      </c>
      <c r="E72" s="279"/>
      <c r="F72" s="263"/>
      <c r="G72" s="264"/>
      <c r="H72" s="264"/>
      <c r="I72" s="265"/>
      <c r="J72" s="133"/>
      <c r="K72" s="260" t="e">
        <f>ROUNDDOWN(1-(-J73)/J72,4)</f>
        <v>#DIV/0!</v>
      </c>
    </row>
    <row r="73" spans="4:13" ht="20.25" thickBot="1" x14ac:dyDescent="0.45">
      <c r="D73" s="277" t="s">
        <v>153</v>
      </c>
      <c r="E73" s="277"/>
      <c r="F73" s="266"/>
      <c r="G73" s="267"/>
      <c r="H73" s="267"/>
      <c r="I73" s="268"/>
      <c r="J73" s="134"/>
      <c r="K73" s="261"/>
    </row>
    <row r="74" spans="4:13" x14ac:dyDescent="0.4">
      <c r="D74" s="279" t="s">
        <v>115</v>
      </c>
      <c r="E74" s="279"/>
      <c r="F74" s="263"/>
      <c r="G74" s="264"/>
      <c r="H74" s="264"/>
      <c r="I74" s="265"/>
      <c r="J74" s="133"/>
      <c r="K74" s="260" t="e">
        <f>ROUNDDOWN(1-(-J75)/J74,4)</f>
        <v>#DIV/0!</v>
      </c>
    </row>
    <row r="75" spans="4:13" ht="20.25" thickBot="1" x14ac:dyDescent="0.45">
      <c r="D75" s="277" t="s">
        <v>153</v>
      </c>
      <c r="E75" s="277"/>
      <c r="F75" s="266"/>
      <c r="G75" s="267"/>
      <c r="H75" s="267"/>
      <c r="I75" s="268"/>
      <c r="J75" s="134"/>
      <c r="K75" s="261"/>
    </row>
    <row r="76" spans="4:13" x14ac:dyDescent="0.4">
      <c r="D76" s="278" t="s">
        <v>115</v>
      </c>
      <c r="E76" s="278"/>
      <c r="F76" s="269"/>
      <c r="G76" s="270"/>
      <c r="H76" s="270"/>
      <c r="I76" s="271"/>
      <c r="J76" s="135"/>
      <c r="K76" s="262" t="e">
        <f>ROUNDDOWN(1-(-J77)/J76,4)</f>
        <v>#DIV/0!</v>
      </c>
      <c r="L76" s="5"/>
    </row>
    <row r="77" spans="4:13" ht="20.25" thickBot="1" x14ac:dyDescent="0.45">
      <c r="D77" s="277" t="s">
        <v>153</v>
      </c>
      <c r="E77" s="277"/>
      <c r="F77" s="266"/>
      <c r="G77" s="267"/>
      <c r="H77" s="267"/>
      <c r="I77" s="268"/>
      <c r="J77" s="134"/>
      <c r="K77" s="261"/>
      <c r="L77" s="5"/>
    </row>
    <row r="78" spans="4:13" x14ac:dyDescent="0.4">
      <c r="D78" s="278" t="s">
        <v>111</v>
      </c>
      <c r="E78" s="278"/>
      <c r="F78" s="274"/>
      <c r="G78" s="275"/>
      <c r="H78" s="275"/>
      <c r="I78" s="276"/>
      <c r="J78" s="183">
        <f>SUM(J70:J77)</f>
        <v>0</v>
      </c>
      <c r="K78" s="114"/>
      <c r="L78" s="5"/>
    </row>
    <row r="79" spans="4:13" x14ac:dyDescent="0.4">
      <c r="F79" s="4"/>
      <c r="G79" s="4"/>
      <c r="K79" s="5"/>
      <c r="L79" s="5"/>
    </row>
    <row r="80" spans="4:13" x14ac:dyDescent="0.4">
      <c r="F80" s="4"/>
      <c r="G80" s="4"/>
      <c r="K80" s="5"/>
      <c r="L80" s="5"/>
      <c r="M80" s="5"/>
    </row>
    <row r="81" spans="4:13" ht="20.25" thickBot="1" x14ac:dyDescent="0.45">
      <c r="F81" s="46"/>
      <c r="G81" s="4"/>
      <c r="H81" s="4"/>
      <c r="I81" s="4"/>
      <c r="J81" s="4"/>
      <c r="K81" s="5"/>
      <c r="L81" s="5"/>
      <c r="M81" s="5"/>
    </row>
    <row r="82" spans="4:13" ht="36" customHeight="1" x14ac:dyDescent="0.4">
      <c r="D82" s="64" t="s">
        <v>139</v>
      </c>
      <c r="E82" s="40"/>
      <c r="F82" s="4"/>
      <c r="G82" s="40"/>
      <c r="H82" s="113" t="s">
        <v>151</v>
      </c>
      <c r="I82" s="41"/>
      <c r="J82" s="41"/>
      <c r="K82" s="42"/>
    </row>
    <row r="83" spans="4:13" ht="36" customHeight="1" x14ac:dyDescent="0.4">
      <c r="D83" s="43" t="s">
        <v>226</v>
      </c>
      <c r="F83" s="4"/>
      <c r="G83" s="4"/>
      <c r="H83" s="4"/>
      <c r="I83" s="39"/>
      <c r="J83" s="39"/>
      <c r="K83" s="44"/>
    </row>
    <row r="84" spans="4:13" ht="36" x14ac:dyDescent="0.4">
      <c r="D84" s="43"/>
      <c r="F84" s="50" t="s">
        <v>0</v>
      </c>
      <c r="G84" s="254" t="s">
        <v>72</v>
      </c>
      <c r="H84" s="255"/>
      <c r="I84" s="256"/>
      <c r="J84" s="212" t="s">
        <v>228</v>
      </c>
      <c r="K84" s="44"/>
    </row>
    <row r="85" spans="4:13" ht="23.25" customHeight="1" x14ac:dyDescent="0.4">
      <c r="D85" s="43"/>
      <c r="F85" s="36" t="s">
        <v>60</v>
      </c>
      <c r="G85" s="251" t="s">
        <v>149</v>
      </c>
      <c r="H85" s="252"/>
      <c r="I85" s="253"/>
      <c r="J85" s="91">
        <v>0</v>
      </c>
      <c r="K85" s="44"/>
    </row>
    <row r="86" spans="4:13" ht="23.25" customHeight="1" x14ac:dyDescent="0.4">
      <c r="D86" s="43"/>
      <c r="F86" s="36" t="s">
        <v>62</v>
      </c>
      <c r="G86" s="251" t="s">
        <v>150</v>
      </c>
      <c r="H86" s="252"/>
      <c r="I86" s="253"/>
      <c r="J86" s="91">
        <v>0</v>
      </c>
      <c r="K86" s="44"/>
    </row>
    <row r="87" spans="4:13" ht="23.25" customHeight="1" thickBot="1" x14ac:dyDescent="0.45">
      <c r="D87" s="43"/>
      <c r="F87" s="38" t="s">
        <v>63</v>
      </c>
      <c r="G87" s="248" t="s">
        <v>140</v>
      </c>
      <c r="H87" s="249"/>
      <c r="I87" s="250"/>
      <c r="J87" s="112">
        <f>ROUNDDOWN(J86/2,-3)</f>
        <v>0</v>
      </c>
      <c r="K87" s="44"/>
    </row>
    <row r="88" spans="4:13" ht="23.25" customHeight="1" thickTop="1" x14ac:dyDescent="0.4">
      <c r="D88" s="43"/>
      <c r="F88" s="37" t="s">
        <v>65</v>
      </c>
      <c r="G88" s="257"/>
      <c r="H88" s="258"/>
      <c r="I88" s="259"/>
      <c r="J88" s="54">
        <f>SUM(J85,J87)</f>
        <v>0</v>
      </c>
      <c r="K88" s="44"/>
    </row>
    <row r="89" spans="4:13" ht="23.25" customHeight="1" x14ac:dyDescent="0.4">
      <c r="D89" s="43"/>
      <c r="F89" s="4"/>
      <c r="G89" s="4"/>
      <c r="H89" s="4"/>
      <c r="I89" s="4"/>
      <c r="J89" s="39"/>
      <c r="K89" s="44"/>
    </row>
    <row r="90" spans="4:13" ht="23.25" customHeight="1" x14ac:dyDescent="0.4">
      <c r="D90" s="43" t="s">
        <v>227</v>
      </c>
      <c r="F90" s="4"/>
      <c r="G90" s="4"/>
      <c r="H90" s="4"/>
      <c r="I90" s="4"/>
      <c r="J90" s="39"/>
      <c r="K90" s="44"/>
    </row>
    <row r="91" spans="4:13" ht="48" customHeight="1" x14ac:dyDescent="0.4">
      <c r="D91" s="43"/>
      <c r="F91" s="50" t="s">
        <v>0</v>
      </c>
      <c r="G91" s="50" t="s">
        <v>72</v>
      </c>
      <c r="H91" s="209" t="s">
        <v>1</v>
      </c>
      <c r="I91" s="51" t="s">
        <v>230</v>
      </c>
      <c r="J91" s="79" t="s">
        <v>231</v>
      </c>
      <c r="K91" s="44"/>
    </row>
    <row r="92" spans="4:13" ht="23.25" customHeight="1" x14ac:dyDescent="0.4">
      <c r="D92" s="43"/>
      <c r="F92" s="36" t="s">
        <v>60</v>
      </c>
      <c r="G92" s="201" t="s">
        <v>6</v>
      </c>
      <c r="H92" s="193" t="s">
        <v>229</v>
      </c>
      <c r="I92" s="7">
        <v>0</v>
      </c>
      <c r="J92" s="73">
        <f>I92*50000</f>
        <v>0</v>
      </c>
      <c r="K92" s="44"/>
    </row>
    <row r="93" spans="4:13" ht="23.25" customHeight="1" x14ac:dyDescent="0.4">
      <c r="D93" s="43"/>
      <c r="F93" s="36" t="s">
        <v>61</v>
      </c>
      <c r="G93" s="201" t="s">
        <v>6</v>
      </c>
      <c r="H93" s="193" t="s">
        <v>192</v>
      </c>
      <c r="I93" s="7">
        <v>0</v>
      </c>
      <c r="J93" s="73">
        <f>I93*140000</f>
        <v>0</v>
      </c>
      <c r="K93" s="44"/>
    </row>
    <row r="94" spans="4:13" ht="23.25" customHeight="1" x14ac:dyDescent="0.4">
      <c r="D94" s="43"/>
      <c r="F94" s="36" t="s">
        <v>63</v>
      </c>
      <c r="G94" s="286" t="s">
        <v>145</v>
      </c>
      <c r="H94" s="272"/>
      <c r="I94" s="273"/>
      <c r="J94" s="73">
        <f>ROUNDDOWN(J92+J93,-3)</f>
        <v>0</v>
      </c>
      <c r="K94" s="44"/>
    </row>
    <row r="95" spans="4:13" ht="23.25" customHeight="1" x14ac:dyDescent="0.4">
      <c r="D95" s="43"/>
      <c r="F95" s="36" t="s">
        <v>64</v>
      </c>
      <c r="G95" s="251" t="s">
        <v>79</v>
      </c>
      <c r="H95" s="253"/>
      <c r="I95" s="111"/>
      <c r="J95" s="73">
        <f>J86</f>
        <v>0</v>
      </c>
      <c r="K95" s="44"/>
    </row>
    <row r="96" spans="4:13" ht="23.25" customHeight="1" thickBot="1" x14ac:dyDescent="0.45">
      <c r="D96" s="43"/>
      <c r="F96" s="38" t="s">
        <v>146</v>
      </c>
      <c r="G96" s="248" t="s">
        <v>148</v>
      </c>
      <c r="H96" s="250"/>
      <c r="I96" s="110"/>
      <c r="J96" s="112">
        <f>ROUNDDOWN(J95/2,-3)</f>
        <v>0</v>
      </c>
      <c r="K96" s="44"/>
    </row>
    <row r="97" spans="4:11" ht="23.25" customHeight="1" thickTop="1" x14ac:dyDescent="0.4">
      <c r="D97" s="43"/>
      <c r="F97" s="37" t="s">
        <v>147</v>
      </c>
      <c r="G97" s="287"/>
      <c r="H97" s="288"/>
      <c r="I97" s="289"/>
      <c r="J97" s="54">
        <f>SUM(J94,J96)</f>
        <v>0</v>
      </c>
      <c r="K97" s="44"/>
    </row>
    <row r="98" spans="4:11" x14ac:dyDescent="0.4">
      <c r="D98" s="43"/>
      <c r="F98" s="4"/>
      <c r="G98" s="4"/>
      <c r="H98" s="4"/>
      <c r="I98" s="39"/>
      <c r="J98" s="57"/>
      <c r="K98" s="44"/>
    </row>
    <row r="99" spans="4:11" x14ac:dyDescent="0.4">
      <c r="D99" s="43"/>
      <c r="F99" s="4"/>
      <c r="G99" s="4"/>
      <c r="H99" s="4"/>
      <c r="I99" s="39"/>
      <c r="J99" s="57"/>
      <c r="K99" s="44"/>
    </row>
    <row r="100" spans="4:11" x14ac:dyDescent="0.4">
      <c r="D100" s="43" t="s">
        <v>67</v>
      </c>
      <c r="F100" s="4"/>
      <c r="G100" s="4"/>
      <c r="H100" s="4"/>
      <c r="I100" s="39"/>
      <c r="J100" s="39"/>
      <c r="K100" s="44"/>
    </row>
    <row r="101" spans="4:11" ht="34.5" customHeight="1" x14ac:dyDescent="0.4">
      <c r="D101" s="43"/>
      <c r="F101" s="4"/>
      <c r="G101" s="92">
        <f>MIN(J88,J97)</f>
        <v>0</v>
      </c>
      <c r="H101" s="93" t="s">
        <v>68</v>
      </c>
      <c r="I101" s="39"/>
      <c r="J101" s="39"/>
      <c r="K101" s="44"/>
    </row>
    <row r="102" spans="4:11" ht="20.25" thickBot="1" x14ac:dyDescent="0.45">
      <c r="D102" s="45"/>
      <c r="E102" s="46"/>
      <c r="F102" s="46"/>
      <c r="G102" s="46"/>
      <c r="H102" s="46"/>
      <c r="I102" s="47"/>
      <c r="J102" s="47"/>
      <c r="K102" s="48"/>
    </row>
    <row r="103" spans="4:11" x14ac:dyDescent="0.4">
      <c r="K103" s="5"/>
    </row>
  </sheetData>
  <mergeCells count="81">
    <mergeCell ref="K1:O1"/>
    <mergeCell ref="D3:D4"/>
    <mergeCell ref="E3:E4"/>
    <mergeCell ref="F3:F4"/>
    <mergeCell ref="G3:G4"/>
    <mergeCell ref="H3:H4"/>
    <mergeCell ref="J3:K3"/>
    <mergeCell ref="L3:L4"/>
    <mergeCell ref="M3:M4"/>
    <mergeCell ref="N3:N4"/>
    <mergeCell ref="D46:E46"/>
    <mergeCell ref="H46:I46"/>
    <mergeCell ref="O3:O4"/>
    <mergeCell ref="A5:A20"/>
    <mergeCell ref="C5:C19"/>
    <mergeCell ref="B6:B13"/>
    <mergeCell ref="B14:B19"/>
    <mergeCell ref="C20:C34"/>
    <mergeCell ref="A21:A34"/>
    <mergeCell ref="B22:B28"/>
    <mergeCell ref="B29:B33"/>
    <mergeCell ref="A35:C36"/>
    <mergeCell ref="D44:E44"/>
    <mergeCell ref="H44:I44"/>
    <mergeCell ref="D45:E45"/>
    <mergeCell ref="H45:I45"/>
    <mergeCell ref="D47:E47"/>
    <mergeCell ref="H47:I47"/>
    <mergeCell ref="D48:E48"/>
    <mergeCell ref="H48:I48"/>
    <mergeCell ref="D53:E53"/>
    <mergeCell ref="H53:I53"/>
    <mergeCell ref="D54:E54"/>
    <mergeCell ref="H54:I54"/>
    <mergeCell ref="D55:E55"/>
    <mergeCell ref="H55:I55"/>
    <mergeCell ref="D56:E56"/>
    <mergeCell ref="H56:I56"/>
    <mergeCell ref="D57:E57"/>
    <mergeCell ref="H57:I57"/>
    <mergeCell ref="D60:E60"/>
    <mergeCell ref="F60:I60"/>
    <mergeCell ref="D61:E61"/>
    <mergeCell ref="F61:I61"/>
    <mergeCell ref="D62:E62"/>
    <mergeCell ref="F62:I62"/>
    <mergeCell ref="D63:E63"/>
    <mergeCell ref="F63:I63"/>
    <mergeCell ref="D64:E64"/>
    <mergeCell ref="F64:I64"/>
    <mergeCell ref="D65:E65"/>
    <mergeCell ref="F65:I65"/>
    <mergeCell ref="D69:E69"/>
    <mergeCell ref="F69:I69"/>
    <mergeCell ref="D70:E70"/>
    <mergeCell ref="F70:I71"/>
    <mergeCell ref="K70:K71"/>
    <mergeCell ref="D71:E71"/>
    <mergeCell ref="D72:E72"/>
    <mergeCell ref="F72:I73"/>
    <mergeCell ref="K72:K73"/>
    <mergeCell ref="D73:E73"/>
    <mergeCell ref="G87:I87"/>
    <mergeCell ref="D74:E74"/>
    <mergeCell ref="F74:I75"/>
    <mergeCell ref="K74:K75"/>
    <mergeCell ref="D75:E75"/>
    <mergeCell ref="D76:E76"/>
    <mergeCell ref="F76:I77"/>
    <mergeCell ref="K76:K77"/>
    <mergeCell ref="D77:E77"/>
    <mergeCell ref="D78:E78"/>
    <mergeCell ref="F78:I78"/>
    <mergeCell ref="G84:I84"/>
    <mergeCell ref="G85:I85"/>
    <mergeCell ref="G86:I86"/>
    <mergeCell ref="G88:I88"/>
    <mergeCell ref="G94:I94"/>
    <mergeCell ref="G95:H95"/>
    <mergeCell ref="G96:H96"/>
    <mergeCell ref="G97:I97"/>
  </mergeCells>
  <phoneticPr fontId="1"/>
  <dataValidations count="2">
    <dataValidation type="list" allowBlank="1" showInputMessage="1" promptTitle="その他林産物JAS" prompt="※　はその全量を、指定する構造部以外に使用する場合のみ、その他林産物JASとして扱う" sqref="G15:G18 G29:G32" xr:uid="{00000000-0002-0000-0200-000000000000}">
      <formula1>INDIRECT(E15)</formula1>
    </dataValidation>
    <dataValidation type="list" allowBlank="1" showInputMessage="1" showErrorMessage="1" sqref="G6:G10 G12 G22:G27" xr:uid="{00000000-0002-0000-0200-000001000000}">
      <formula1>INDIRECT(E6)</formula1>
    </dataValidation>
  </dataValidations>
  <pageMargins left="0.70866141732283472" right="0.70866141732283472" top="0.74803149606299213" bottom="0.74803149606299213" header="0.31496062992125984" footer="0.31496062992125984"/>
  <pageSetup paperSize="8" scale="47" fitToHeight="0" orientation="portrait" r:id="rId1"/>
  <headerFooter>
    <oddFooter>&amp;Rver 2.2</oddFooter>
  </headerFooter>
  <rowBreaks count="1" manualBreakCount="1">
    <brk id="79"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T93"/>
  <sheetViews>
    <sheetView tabSelected="1" view="pageBreakPreview" zoomScaleNormal="100" zoomScaleSheetLayoutView="100" workbookViewId="0">
      <selection activeCell="AM10" sqref="AM10"/>
    </sheetView>
  </sheetViews>
  <sheetFormatPr defaultRowHeight="18.75" x14ac:dyDescent="0.4"/>
  <cols>
    <col min="1" max="86" width="3.25" customWidth="1"/>
  </cols>
  <sheetData>
    <row r="1" spans="1:20" ht="24" x14ac:dyDescent="0.4">
      <c r="A1" s="16" t="s">
        <v>36</v>
      </c>
    </row>
    <row r="3" spans="1:20" x14ac:dyDescent="0.4">
      <c r="A3" s="68" t="s">
        <v>37</v>
      </c>
    </row>
    <row r="4" spans="1:20" x14ac:dyDescent="0.4">
      <c r="A4" t="s">
        <v>38</v>
      </c>
      <c r="B4" t="s">
        <v>39</v>
      </c>
    </row>
    <row r="5" spans="1:20" x14ac:dyDescent="0.4">
      <c r="A5" t="s">
        <v>38</v>
      </c>
      <c r="B5" t="s">
        <v>44</v>
      </c>
    </row>
    <row r="6" spans="1:20" x14ac:dyDescent="0.4">
      <c r="A6" t="s">
        <v>38</v>
      </c>
      <c r="B6" s="80" t="s">
        <v>99</v>
      </c>
      <c r="C6" s="81"/>
      <c r="D6" s="81"/>
      <c r="E6" s="81"/>
      <c r="F6" s="81"/>
      <c r="G6" s="81"/>
      <c r="H6" s="81"/>
      <c r="I6" s="81"/>
      <c r="J6" s="81"/>
      <c r="K6" s="81"/>
      <c r="L6" s="81"/>
      <c r="M6" s="81"/>
      <c r="N6" s="81"/>
      <c r="O6" s="81"/>
      <c r="P6" s="81"/>
      <c r="Q6" s="81"/>
      <c r="R6" s="81"/>
      <c r="S6" s="81"/>
      <c r="T6" s="81"/>
    </row>
    <row r="7" spans="1:20" x14ac:dyDescent="0.4">
      <c r="A7" t="s">
        <v>38</v>
      </c>
      <c r="B7" t="s">
        <v>100</v>
      </c>
    </row>
    <row r="9" spans="1:20" x14ac:dyDescent="0.4">
      <c r="A9" s="68" t="s">
        <v>93</v>
      </c>
    </row>
    <row r="10" spans="1:20" x14ac:dyDescent="0.4">
      <c r="A10" s="71">
        <v>0</v>
      </c>
      <c r="B10" s="70" t="s">
        <v>90</v>
      </c>
    </row>
    <row r="11" spans="1:20" x14ac:dyDescent="0.4">
      <c r="A11" s="71"/>
      <c r="B11" t="s">
        <v>91</v>
      </c>
      <c r="C11" t="s">
        <v>94</v>
      </c>
    </row>
    <row r="12" spans="1:20" x14ac:dyDescent="0.4">
      <c r="A12" s="71"/>
      <c r="B12" t="s">
        <v>91</v>
      </c>
      <c r="C12" t="s">
        <v>101</v>
      </c>
    </row>
    <row r="13" spans="1:20" x14ac:dyDescent="0.4">
      <c r="A13" s="71"/>
    </row>
    <row r="14" spans="1:20" x14ac:dyDescent="0.4">
      <c r="A14" s="71"/>
    </row>
    <row r="15" spans="1:20" x14ac:dyDescent="0.4">
      <c r="A15" s="71">
        <v>1</v>
      </c>
      <c r="B15" s="70" t="s">
        <v>120</v>
      </c>
    </row>
    <row r="16" spans="1:20" x14ac:dyDescent="0.4">
      <c r="A16" s="71"/>
      <c r="B16" t="s">
        <v>43</v>
      </c>
      <c r="C16" t="s">
        <v>92</v>
      </c>
    </row>
    <row r="17" spans="1:5" x14ac:dyDescent="0.4">
      <c r="D17" t="s">
        <v>102</v>
      </c>
    </row>
    <row r="18" spans="1:5" x14ac:dyDescent="0.4">
      <c r="D18" t="s">
        <v>103</v>
      </c>
    </row>
    <row r="19" spans="1:5" x14ac:dyDescent="0.4">
      <c r="B19" t="s">
        <v>43</v>
      </c>
      <c r="C19" t="s">
        <v>40</v>
      </c>
    </row>
    <row r="20" spans="1:5" x14ac:dyDescent="0.4">
      <c r="D20" t="s">
        <v>41</v>
      </c>
    </row>
    <row r="21" spans="1:5" x14ac:dyDescent="0.4">
      <c r="E21" t="s">
        <v>42</v>
      </c>
    </row>
    <row r="24" spans="1:5" x14ac:dyDescent="0.4">
      <c r="A24">
        <v>2</v>
      </c>
      <c r="B24" s="70" t="s">
        <v>119</v>
      </c>
    </row>
    <row r="25" spans="1:5" x14ac:dyDescent="0.4">
      <c r="B25" t="s">
        <v>43</v>
      </c>
      <c r="C25" t="s">
        <v>104</v>
      </c>
    </row>
    <row r="26" spans="1:5" x14ac:dyDescent="0.4">
      <c r="B26" t="s">
        <v>43</v>
      </c>
      <c r="C26" t="s">
        <v>171</v>
      </c>
    </row>
    <row r="28" spans="1:5" x14ac:dyDescent="0.4">
      <c r="A28">
        <v>3</v>
      </c>
      <c r="B28" s="70" t="s">
        <v>121</v>
      </c>
    </row>
    <row r="29" spans="1:5" x14ac:dyDescent="0.4">
      <c r="B29" t="s">
        <v>43</v>
      </c>
      <c r="C29" t="s">
        <v>80</v>
      </c>
    </row>
    <row r="30" spans="1:5" x14ac:dyDescent="0.4">
      <c r="B30" t="s">
        <v>43</v>
      </c>
      <c r="C30" t="s">
        <v>171</v>
      </c>
    </row>
    <row r="31" spans="1:5" x14ac:dyDescent="0.4">
      <c r="C31" t="s">
        <v>162</v>
      </c>
    </row>
    <row r="32" spans="1:5" x14ac:dyDescent="0.4">
      <c r="D32" t="s">
        <v>186</v>
      </c>
    </row>
    <row r="33" spans="1:12" x14ac:dyDescent="0.4">
      <c r="D33" t="s">
        <v>160</v>
      </c>
    </row>
    <row r="34" spans="1:12" x14ac:dyDescent="0.4">
      <c r="E34" t="s">
        <v>163</v>
      </c>
    </row>
    <row r="35" spans="1:12" x14ac:dyDescent="0.4">
      <c r="J35" t="s">
        <v>187</v>
      </c>
    </row>
    <row r="36" spans="1:12" x14ac:dyDescent="0.4">
      <c r="F36" s="2" t="s">
        <v>161</v>
      </c>
    </row>
    <row r="37" spans="1:12" x14ac:dyDescent="0.4">
      <c r="L37" t="s">
        <v>184</v>
      </c>
    </row>
    <row r="38" spans="1:12" x14ac:dyDescent="0.4">
      <c r="E38" t="s">
        <v>164</v>
      </c>
    </row>
    <row r="39" spans="1:12" x14ac:dyDescent="0.4">
      <c r="J39" t="s">
        <v>185</v>
      </c>
    </row>
    <row r="40" spans="1:12" x14ac:dyDescent="0.4">
      <c r="F40" s="2" t="s">
        <v>161</v>
      </c>
    </row>
    <row r="41" spans="1:12" x14ac:dyDescent="0.4">
      <c r="L41" t="s">
        <v>184</v>
      </c>
    </row>
    <row r="43" spans="1:12" x14ac:dyDescent="0.4">
      <c r="A43">
        <v>4</v>
      </c>
      <c r="B43" s="72" t="s">
        <v>48</v>
      </c>
    </row>
    <row r="44" spans="1:12" x14ac:dyDescent="0.4">
      <c r="B44" t="s">
        <v>43</v>
      </c>
      <c r="C44" t="s">
        <v>217</v>
      </c>
    </row>
    <row r="45" spans="1:12" x14ac:dyDescent="0.4">
      <c r="D45" t="s">
        <v>218</v>
      </c>
    </row>
    <row r="46" spans="1:12" x14ac:dyDescent="0.4">
      <c r="E46" t="s">
        <v>216</v>
      </c>
    </row>
    <row r="47" spans="1:12" x14ac:dyDescent="0.4">
      <c r="D47" t="s">
        <v>81</v>
      </c>
    </row>
    <row r="48" spans="1:12" x14ac:dyDescent="0.4">
      <c r="D48" t="s">
        <v>127</v>
      </c>
    </row>
    <row r="49" spans="1:13" x14ac:dyDescent="0.4">
      <c r="B49" t="s">
        <v>43</v>
      </c>
      <c r="C49" t="s">
        <v>122</v>
      </c>
    </row>
    <row r="50" spans="1:13" x14ac:dyDescent="0.4">
      <c r="D50" t="s">
        <v>49</v>
      </c>
      <c r="J50" t="s">
        <v>96</v>
      </c>
    </row>
    <row r="51" spans="1:13" x14ac:dyDescent="0.4">
      <c r="E51" s="29" t="s">
        <v>125</v>
      </c>
    </row>
    <row r="52" spans="1:13" x14ac:dyDescent="0.4">
      <c r="E52" s="29"/>
      <c r="I52" t="s">
        <v>95</v>
      </c>
    </row>
    <row r="54" spans="1:13" x14ac:dyDescent="0.4">
      <c r="A54">
        <v>5</v>
      </c>
      <c r="B54" s="70" t="s">
        <v>50</v>
      </c>
    </row>
    <row r="55" spans="1:13" x14ac:dyDescent="0.4">
      <c r="B55" t="s">
        <v>43</v>
      </c>
      <c r="C55" t="s">
        <v>200</v>
      </c>
    </row>
    <row r="56" spans="1:13" x14ac:dyDescent="0.4">
      <c r="D56" t="s">
        <v>219</v>
      </c>
    </row>
    <row r="57" spans="1:13" x14ac:dyDescent="0.4">
      <c r="E57" t="s">
        <v>220</v>
      </c>
    </row>
    <row r="58" spans="1:13" x14ac:dyDescent="0.4">
      <c r="D58" t="s">
        <v>81</v>
      </c>
    </row>
    <row r="59" spans="1:13" x14ac:dyDescent="0.4">
      <c r="D59" t="s">
        <v>128</v>
      </c>
    </row>
    <row r="60" spans="1:13" x14ac:dyDescent="0.4">
      <c r="B60" t="s">
        <v>43</v>
      </c>
      <c r="C60" t="s">
        <v>172</v>
      </c>
    </row>
    <row r="61" spans="1:13" x14ac:dyDescent="0.4">
      <c r="D61" t="s">
        <v>49</v>
      </c>
      <c r="M61" t="s">
        <v>96</v>
      </c>
    </row>
    <row r="62" spans="1:13" x14ac:dyDescent="0.4">
      <c r="E62" s="29" t="s">
        <v>126</v>
      </c>
    </row>
    <row r="63" spans="1:13" x14ac:dyDescent="0.4">
      <c r="E63" s="29"/>
      <c r="I63" t="s">
        <v>105</v>
      </c>
    </row>
    <row r="65" spans="1:12" x14ac:dyDescent="0.4">
      <c r="A65">
        <v>6</v>
      </c>
      <c r="B65" s="72" t="s">
        <v>173</v>
      </c>
    </row>
    <row r="66" spans="1:12" x14ac:dyDescent="0.4">
      <c r="B66" t="s">
        <v>54</v>
      </c>
      <c r="C66" t="s">
        <v>174</v>
      </c>
    </row>
    <row r="68" spans="1:12" x14ac:dyDescent="0.4">
      <c r="A68">
        <v>7</v>
      </c>
      <c r="B68" s="72" t="s">
        <v>175</v>
      </c>
    </row>
    <row r="69" spans="1:12" x14ac:dyDescent="0.4">
      <c r="B69" t="s">
        <v>221</v>
      </c>
      <c r="C69" t="s">
        <v>222</v>
      </c>
    </row>
    <row r="70" spans="1:12" x14ac:dyDescent="0.4">
      <c r="D70" t="s">
        <v>223</v>
      </c>
    </row>
    <row r="71" spans="1:12" x14ac:dyDescent="0.4">
      <c r="B71" t="s">
        <v>43</v>
      </c>
      <c r="C71" t="s">
        <v>98</v>
      </c>
    </row>
    <row r="73" spans="1:12" x14ac:dyDescent="0.4">
      <c r="A73">
        <v>8</v>
      </c>
      <c r="B73" s="72" t="s">
        <v>176</v>
      </c>
    </row>
    <row r="74" spans="1:12" x14ac:dyDescent="0.4">
      <c r="B74" t="s">
        <v>43</v>
      </c>
      <c r="C74" t="s">
        <v>113</v>
      </c>
    </row>
    <row r="75" spans="1:12" x14ac:dyDescent="0.4">
      <c r="B75" t="s">
        <v>43</v>
      </c>
      <c r="C75" t="s">
        <v>177</v>
      </c>
    </row>
    <row r="76" spans="1:12" x14ac:dyDescent="0.4">
      <c r="B76" t="s">
        <v>43</v>
      </c>
      <c r="C76" t="s">
        <v>178</v>
      </c>
    </row>
    <row r="77" spans="1:12" x14ac:dyDescent="0.4">
      <c r="C77" t="s">
        <v>141</v>
      </c>
    </row>
    <row r="78" spans="1:12" x14ac:dyDescent="0.4">
      <c r="C78" t="s">
        <v>53</v>
      </c>
      <c r="L78" t="s">
        <v>124</v>
      </c>
    </row>
    <row r="79" spans="1:12" x14ac:dyDescent="0.4">
      <c r="D79" t="s">
        <v>136</v>
      </c>
    </row>
    <row r="80" spans="1:12" x14ac:dyDescent="0.4">
      <c r="K80" t="s">
        <v>123</v>
      </c>
    </row>
    <row r="82" spans="1:4" x14ac:dyDescent="0.4">
      <c r="A82">
        <v>9</v>
      </c>
      <c r="B82" s="72" t="s">
        <v>159</v>
      </c>
    </row>
    <row r="83" spans="1:4" x14ac:dyDescent="0.4">
      <c r="B83" t="s">
        <v>43</v>
      </c>
      <c r="C83" t="s">
        <v>179</v>
      </c>
    </row>
    <row r="84" spans="1:4" x14ac:dyDescent="0.4">
      <c r="B84" t="s">
        <v>54</v>
      </c>
      <c r="C84" t="s">
        <v>180</v>
      </c>
    </row>
    <row r="85" spans="1:4" x14ac:dyDescent="0.4">
      <c r="C85" t="s">
        <v>53</v>
      </c>
    </row>
    <row r="86" spans="1:4" x14ac:dyDescent="0.4">
      <c r="D86" t="s">
        <v>142</v>
      </c>
    </row>
    <row r="88" spans="1:4" x14ac:dyDescent="0.4">
      <c r="A88">
        <v>10</v>
      </c>
      <c r="B88" s="70" t="s">
        <v>143</v>
      </c>
    </row>
    <row r="89" spans="1:4" x14ac:dyDescent="0.4">
      <c r="B89" t="s">
        <v>144</v>
      </c>
      <c r="C89" t="s">
        <v>181</v>
      </c>
    </row>
    <row r="90" spans="1:4" x14ac:dyDescent="0.4">
      <c r="B90" t="s">
        <v>144</v>
      </c>
      <c r="C90" t="s">
        <v>156</v>
      </c>
    </row>
    <row r="91" spans="1:4" x14ac:dyDescent="0.4">
      <c r="C91" t="s">
        <v>182</v>
      </c>
    </row>
    <row r="93" spans="1:4" x14ac:dyDescent="0.4">
      <c r="A93">
        <v>11</v>
      </c>
      <c r="B93" s="70" t="s">
        <v>183</v>
      </c>
    </row>
  </sheetData>
  <phoneticPr fontId="1"/>
  <pageMargins left="0.70866141732283472" right="0.70866141732283472" top="0.74803149606299213" bottom="0.74803149606299213" header="0.31496062992125984" footer="0.31496062992125984"/>
  <pageSetup paperSize="9" scale="76" orientation="portrait" r:id="rId1"/>
  <rowBreaks count="1" manualBreakCount="1">
    <brk id="42" max="2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1:R21"/>
  <sheetViews>
    <sheetView zoomScale="60" zoomScaleNormal="60" workbookViewId="0"/>
  </sheetViews>
  <sheetFormatPr defaultRowHeight="18.75" x14ac:dyDescent="0.4"/>
  <cols>
    <col min="1" max="1" width="33.875" bestFit="1" customWidth="1"/>
    <col min="2" max="2" width="22.375" customWidth="1"/>
    <col min="3" max="3" width="38" bestFit="1" customWidth="1"/>
  </cols>
  <sheetData>
    <row r="1" spans="1:18" x14ac:dyDescent="0.4">
      <c r="A1" t="s">
        <v>6</v>
      </c>
      <c r="B1" t="s">
        <v>5</v>
      </c>
      <c r="C1" t="s">
        <v>10</v>
      </c>
    </row>
    <row r="2" spans="1:18" x14ac:dyDescent="0.4">
      <c r="A2" t="s">
        <v>7</v>
      </c>
      <c r="B2" t="s">
        <v>189</v>
      </c>
      <c r="C2" t="s">
        <v>34</v>
      </c>
    </row>
    <row r="3" spans="1:18" x14ac:dyDescent="0.4">
      <c r="A3" t="s">
        <v>117</v>
      </c>
      <c r="B3" t="s">
        <v>191</v>
      </c>
      <c r="C3" t="s">
        <v>11</v>
      </c>
      <c r="R3" s="2" t="s">
        <v>4</v>
      </c>
    </row>
    <row r="4" spans="1:18" x14ac:dyDescent="0.4">
      <c r="A4" t="s">
        <v>118</v>
      </c>
      <c r="B4" t="s">
        <v>193</v>
      </c>
      <c r="C4" t="s">
        <v>12</v>
      </c>
    </row>
    <row r="5" spans="1:18" x14ac:dyDescent="0.4">
      <c r="A5" t="s">
        <v>108</v>
      </c>
      <c r="C5" t="s">
        <v>13</v>
      </c>
    </row>
    <row r="6" spans="1:18" x14ac:dyDescent="0.4">
      <c r="A6" t="s">
        <v>9</v>
      </c>
      <c r="C6" s="3" t="s">
        <v>27</v>
      </c>
    </row>
    <row r="7" spans="1:18" x14ac:dyDescent="0.4">
      <c r="A7" t="s">
        <v>8</v>
      </c>
      <c r="C7" s="3" t="s">
        <v>116</v>
      </c>
    </row>
    <row r="8" spans="1:18" x14ac:dyDescent="0.4">
      <c r="C8" t="s">
        <v>15</v>
      </c>
    </row>
    <row r="9" spans="1:18" x14ac:dyDescent="0.4">
      <c r="C9" s="1" t="s">
        <v>16</v>
      </c>
    </row>
    <row r="10" spans="1:18" x14ac:dyDescent="0.4">
      <c r="C10" s="1" t="s">
        <v>17</v>
      </c>
    </row>
    <row r="11" spans="1:18" x14ac:dyDescent="0.4">
      <c r="C11" s="3" t="s">
        <v>29</v>
      </c>
    </row>
    <row r="12" spans="1:18" x14ac:dyDescent="0.4">
      <c r="C12" s="3" t="s">
        <v>28</v>
      </c>
    </row>
    <row r="13" spans="1:18" x14ac:dyDescent="0.4">
      <c r="C13" s="3" t="s">
        <v>30</v>
      </c>
    </row>
    <row r="14" spans="1:18" x14ac:dyDescent="0.4">
      <c r="C14" s="3" t="s">
        <v>31</v>
      </c>
    </row>
    <row r="15" spans="1:18" x14ac:dyDescent="0.4">
      <c r="C15" s="1" t="s">
        <v>18</v>
      </c>
    </row>
    <row r="16" spans="1:18" x14ac:dyDescent="0.4">
      <c r="C16" s="1" t="s">
        <v>19</v>
      </c>
    </row>
    <row r="17" spans="3:3" x14ac:dyDescent="0.4">
      <c r="C17" s="1" t="s">
        <v>20</v>
      </c>
    </row>
    <row r="18" spans="3:3" x14ac:dyDescent="0.4">
      <c r="C18" s="1" t="s">
        <v>21</v>
      </c>
    </row>
    <row r="19" spans="3:3" x14ac:dyDescent="0.4">
      <c r="C19" s="1" t="s">
        <v>22</v>
      </c>
    </row>
    <row r="20" spans="3:3" x14ac:dyDescent="0.4">
      <c r="C20" s="1" t="s">
        <v>23</v>
      </c>
    </row>
    <row r="21" spans="3:3" x14ac:dyDescent="0.4">
      <c r="C21" s="1" t="s">
        <v>14</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スタイル１</vt:lpstr>
      <vt:lpstr>スタイル２</vt:lpstr>
      <vt:lpstr>スタイル３</vt:lpstr>
      <vt:lpstr>手順</vt:lpstr>
      <vt:lpstr>プルダウンリスト</vt:lpstr>
      <vt:lpstr>JAS構造材</vt:lpstr>
      <vt:lpstr>スタイル１!Print_Area</vt:lpstr>
      <vt:lpstr>スタイル２!Print_Area</vt:lpstr>
      <vt:lpstr>スタイル３!Print_Area</vt:lpstr>
      <vt:lpstr>手順!Print_Area</vt:lpstr>
      <vt:lpstr>スタイル２!Print_Titles</vt:lpstr>
      <vt:lpstr>その他林産物JAS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2020-06-01T10:21:40Z</dcterms:created>
  <dcterms:modified xsi:type="dcterms:W3CDTF">2020-07-18T10:50:18Z</dcterms:modified>
</cp:coreProperties>
</file>